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255" yWindow="30" windowWidth="20205" windowHeight="4905"/>
  </bookViews>
  <sheets>
    <sheet name="Intro" sheetId="5" r:id="rId1"/>
    <sheet name="Main" sheetId="4" r:id="rId2"/>
    <sheet name="calcs1" sheetId="1" r:id="rId3"/>
    <sheet name="calcs2" sheetId="2" r:id="rId4"/>
  </sheets>
  <definedNames>
    <definedName name="_xlnm._FilterDatabase" localSheetId="2" hidden="1">calcs1!$A$1:$M$100</definedName>
  </definedNames>
  <calcPr calcId="152511"/>
</workbook>
</file>

<file path=xl/calcChain.xml><?xml version="1.0" encoding="utf-8"?>
<calcChain xmlns="http://schemas.openxmlformats.org/spreadsheetml/2006/main">
  <c r="D3" i="1" l="1"/>
  <c r="D4" i="1"/>
  <c r="D5"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A3" i="1" l="1"/>
  <c r="A4"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2" i="1"/>
  <c r="D2" i="1"/>
  <c r="C3" i="1"/>
  <c r="C4" i="1"/>
  <c r="C5" i="1"/>
  <c r="C6" i="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2" i="1"/>
  <c r="G3" i="4" l="1"/>
  <c r="F16" i="1"/>
  <c r="G16" i="1"/>
  <c r="H16" i="1"/>
  <c r="I16" i="1"/>
  <c r="L16" i="1"/>
  <c r="M16" i="1" s="1"/>
  <c r="F76" i="1"/>
  <c r="G76" i="1"/>
  <c r="H76" i="1"/>
  <c r="I76" i="1"/>
  <c r="L76" i="1"/>
  <c r="M76" i="1" s="1"/>
  <c r="F17" i="1"/>
  <c r="G17" i="1"/>
  <c r="H17" i="1"/>
  <c r="I17" i="1"/>
  <c r="J17" i="1"/>
  <c r="L17" i="1"/>
  <c r="M17" i="1" s="1"/>
  <c r="F18" i="1"/>
  <c r="G18" i="1"/>
  <c r="H18" i="1"/>
  <c r="I18" i="1"/>
  <c r="J18" i="1"/>
  <c r="L18" i="1"/>
  <c r="M18" i="1" s="1"/>
  <c r="F20" i="1"/>
  <c r="G20" i="1"/>
  <c r="H20" i="1"/>
  <c r="I20" i="1"/>
  <c r="L20" i="1"/>
  <c r="M20" i="1" s="1"/>
  <c r="F29" i="1"/>
  <c r="G29" i="1"/>
  <c r="H29" i="1"/>
  <c r="I29" i="1"/>
  <c r="L29" i="1"/>
  <c r="M29" i="1" s="1"/>
  <c r="F34" i="1"/>
  <c r="G34" i="1"/>
  <c r="H34" i="1"/>
  <c r="I34" i="1"/>
  <c r="J34" i="1"/>
  <c r="L34" i="1"/>
  <c r="M34" i="1" s="1"/>
  <c r="F39" i="1"/>
  <c r="G39" i="1"/>
  <c r="H39" i="1"/>
  <c r="I39" i="1"/>
  <c r="J39" i="1"/>
  <c r="L39" i="1"/>
  <c r="M39" i="1" s="1"/>
  <c r="F44" i="1"/>
  <c r="G44" i="1"/>
  <c r="H44" i="1"/>
  <c r="I44" i="1"/>
  <c r="L44" i="1"/>
  <c r="M44" i="1" s="1"/>
  <c r="F100" i="1"/>
  <c r="G100" i="1"/>
  <c r="H100" i="1"/>
  <c r="I100" i="1"/>
  <c r="L100" i="1"/>
  <c r="M100" i="1" s="1"/>
  <c r="F77" i="1"/>
  <c r="G77" i="1"/>
  <c r="H77" i="1"/>
  <c r="I77" i="1"/>
  <c r="J77" i="1"/>
  <c r="L77" i="1"/>
  <c r="M77" i="1" s="1"/>
  <c r="F78" i="1"/>
  <c r="G78" i="1"/>
  <c r="H78" i="1"/>
  <c r="I78" i="1"/>
  <c r="J78" i="1"/>
  <c r="L78" i="1"/>
  <c r="M78" i="1" s="1"/>
  <c r="F21" i="1"/>
  <c r="G21" i="1"/>
  <c r="H21" i="1"/>
  <c r="I21" i="1"/>
  <c r="L21" i="1"/>
  <c r="M21" i="1" s="1"/>
  <c r="F25" i="1"/>
  <c r="G25" i="1"/>
  <c r="H25" i="1"/>
  <c r="I25" i="1"/>
  <c r="L25" i="1"/>
  <c r="M25" i="1" s="1"/>
  <c r="F45" i="1"/>
  <c r="G45" i="1"/>
  <c r="H45" i="1"/>
  <c r="I45" i="1"/>
  <c r="J45" i="1"/>
  <c r="L45" i="1"/>
  <c r="M45" i="1" s="1"/>
  <c r="F3" i="1"/>
  <c r="G3" i="1"/>
  <c r="H3" i="1"/>
  <c r="I3" i="1"/>
  <c r="L3" i="1"/>
  <c r="M3" i="1" s="1"/>
  <c r="F79" i="1"/>
  <c r="G79" i="1"/>
  <c r="H79" i="1"/>
  <c r="J79" i="1" s="1"/>
  <c r="I79" i="1"/>
  <c r="L79" i="1"/>
  <c r="M79" i="1"/>
  <c r="F22" i="1"/>
  <c r="G22" i="1"/>
  <c r="H22" i="1"/>
  <c r="J22" i="1" s="1"/>
  <c r="I22" i="1"/>
  <c r="L22" i="1"/>
  <c r="M22" i="1" s="1"/>
  <c r="F30" i="1"/>
  <c r="G30" i="1"/>
  <c r="H30" i="1"/>
  <c r="I30" i="1"/>
  <c r="L30" i="1"/>
  <c r="M30" i="1" s="1"/>
  <c r="F35" i="1"/>
  <c r="G35" i="1"/>
  <c r="H35" i="1"/>
  <c r="I35" i="1"/>
  <c r="L35" i="1"/>
  <c r="M35" i="1" s="1"/>
  <c r="F40" i="1"/>
  <c r="G40" i="1"/>
  <c r="H40" i="1"/>
  <c r="I40" i="1"/>
  <c r="J40" i="1"/>
  <c r="L40" i="1"/>
  <c r="M40" i="1" s="1"/>
  <c r="F80" i="1"/>
  <c r="G80" i="1"/>
  <c r="H80" i="1"/>
  <c r="I80" i="1"/>
  <c r="J80" i="1"/>
  <c r="L80" i="1"/>
  <c r="M80" i="1" s="1"/>
  <c r="F81" i="1"/>
  <c r="G81" i="1"/>
  <c r="H81" i="1"/>
  <c r="I81" i="1"/>
  <c r="L81" i="1"/>
  <c r="M81" i="1" s="1"/>
  <c r="F82" i="1"/>
  <c r="G82" i="1"/>
  <c r="H82" i="1"/>
  <c r="I82" i="1"/>
  <c r="L82" i="1"/>
  <c r="M82" i="1" s="1"/>
  <c r="F83" i="1"/>
  <c r="G83" i="1"/>
  <c r="H83" i="1"/>
  <c r="I83" i="1"/>
  <c r="J83" i="1"/>
  <c r="L83" i="1"/>
  <c r="M83" i="1" s="1"/>
  <c r="F23" i="1"/>
  <c r="G23" i="1"/>
  <c r="H23" i="1"/>
  <c r="J23" i="1" s="1"/>
  <c r="I23" i="1"/>
  <c r="L23" i="1"/>
  <c r="M23" i="1" s="1"/>
  <c r="F26" i="1"/>
  <c r="G26" i="1"/>
  <c r="H26" i="1"/>
  <c r="I26" i="1"/>
  <c r="L26" i="1"/>
  <c r="M26" i="1" s="1"/>
  <c r="F27" i="1"/>
  <c r="G27" i="1"/>
  <c r="H27" i="1"/>
  <c r="J27" i="1" s="1"/>
  <c r="I27" i="1"/>
  <c r="L27" i="1"/>
  <c r="M27" i="1"/>
  <c r="F28" i="1"/>
  <c r="G28" i="1"/>
  <c r="H28" i="1"/>
  <c r="J28" i="1" s="1"/>
  <c r="I28" i="1"/>
  <c r="L28" i="1"/>
  <c r="M28" i="1"/>
  <c r="F31" i="1"/>
  <c r="G31" i="1"/>
  <c r="H31" i="1"/>
  <c r="I31" i="1"/>
  <c r="J31" i="1"/>
  <c r="L31" i="1"/>
  <c r="M31" i="1" s="1"/>
  <c r="F32" i="1"/>
  <c r="G32" i="1"/>
  <c r="H32" i="1"/>
  <c r="I32" i="1"/>
  <c r="L32" i="1"/>
  <c r="M32" i="1" s="1"/>
  <c r="F33" i="1"/>
  <c r="G33" i="1"/>
  <c r="H33" i="1"/>
  <c r="I33" i="1"/>
  <c r="L33" i="1"/>
  <c r="M33" i="1" s="1"/>
  <c r="F36" i="1"/>
  <c r="G36" i="1"/>
  <c r="H36" i="1"/>
  <c r="I36" i="1"/>
  <c r="J36" i="1"/>
  <c r="L36" i="1"/>
  <c r="M36" i="1" s="1"/>
  <c r="F37" i="1"/>
  <c r="G37" i="1"/>
  <c r="H37" i="1"/>
  <c r="I37" i="1"/>
  <c r="J37" i="1"/>
  <c r="L37" i="1"/>
  <c r="M37" i="1" s="1"/>
  <c r="F38" i="1"/>
  <c r="G38" i="1"/>
  <c r="H38" i="1"/>
  <c r="I38" i="1"/>
  <c r="L38" i="1"/>
  <c r="M38" i="1" s="1"/>
  <c r="F41" i="1"/>
  <c r="G41" i="1"/>
  <c r="H41" i="1"/>
  <c r="I41" i="1"/>
  <c r="L41" i="1"/>
  <c r="M41" i="1"/>
  <c r="F42" i="1"/>
  <c r="G42" i="1"/>
  <c r="H42" i="1"/>
  <c r="J42" i="1" s="1"/>
  <c r="I42" i="1"/>
  <c r="L42" i="1"/>
  <c r="M42" i="1"/>
  <c r="F43" i="1"/>
  <c r="G43" i="1"/>
  <c r="H43" i="1"/>
  <c r="J43" i="1" s="1"/>
  <c r="I43" i="1"/>
  <c r="L43" i="1"/>
  <c r="M43" i="1" s="1"/>
  <c r="F46" i="1"/>
  <c r="G46" i="1"/>
  <c r="H46" i="1"/>
  <c r="I46" i="1"/>
  <c r="L46" i="1"/>
  <c r="M46" i="1" s="1"/>
  <c r="F47" i="1"/>
  <c r="G47" i="1"/>
  <c r="H47" i="1"/>
  <c r="I47" i="1"/>
  <c r="L47" i="1"/>
  <c r="M47" i="1"/>
  <c r="F4" i="1"/>
  <c r="G4" i="1"/>
  <c r="H4" i="1"/>
  <c r="I4" i="1"/>
  <c r="L4" i="1"/>
  <c r="M4" i="1" s="1"/>
  <c r="F5" i="1"/>
  <c r="G5" i="1"/>
  <c r="H5" i="1"/>
  <c r="I5" i="1"/>
  <c r="L5" i="1"/>
  <c r="M5" i="1" s="1"/>
  <c r="F84" i="1"/>
  <c r="G84" i="1"/>
  <c r="H84" i="1"/>
  <c r="I84" i="1"/>
  <c r="L84" i="1"/>
  <c r="M84" i="1" s="1"/>
  <c r="F85" i="1"/>
  <c r="G85" i="1"/>
  <c r="H85" i="1"/>
  <c r="I85" i="1"/>
  <c r="L85" i="1"/>
  <c r="M85" i="1" s="1"/>
  <c r="F60" i="1"/>
  <c r="G60" i="1"/>
  <c r="H60" i="1"/>
  <c r="I60" i="1"/>
  <c r="J60" i="1"/>
  <c r="L60" i="1"/>
  <c r="M60" i="1" s="1"/>
  <c r="F86" i="1"/>
  <c r="G86" i="1"/>
  <c r="H86" i="1"/>
  <c r="J86" i="1" s="1"/>
  <c r="I86" i="1"/>
  <c r="L86" i="1"/>
  <c r="M86" i="1" s="1"/>
  <c r="F87" i="1"/>
  <c r="G87" i="1"/>
  <c r="H87" i="1"/>
  <c r="I87" i="1"/>
  <c r="L87" i="1"/>
  <c r="M87" i="1" s="1"/>
  <c r="F88" i="1"/>
  <c r="G88" i="1"/>
  <c r="H88" i="1"/>
  <c r="I88" i="1"/>
  <c r="L88" i="1"/>
  <c r="M88" i="1"/>
  <c r="F89" i="1"/>
  <c r="G89" i="1"/>
  <c r="H89" i="1"/>
  <c r="J89" i="1" s="1"/>
  <c r="I89" i="1"/>
  <c r="L89" i="1"/>
  <c r="M89" i="1"/>
  <c r="F90" i="1"/>
  <c r="G90" i="1"/>
  <c r="H90" i="1"/>
  <c r="J90" i="1" s="1"/>
  <c r="I90" i="1"/>
  <c r="L90" i="1"/>
  <c r="M90" i="1" s="1"/>
  <c r="F91" i="1"/>
  <c r="G91" i="1"/>
  <c r="H91" i="1"/>
  <c r="I91" i="1"/>
  <c r="L91" i="1"/>
  <c r="M91" i="1" s="1"/>
  <c r="F61" i="1"/>
  <c r="G61" i="1"/>
  <c r="H61" i="1"/>
  <c r="I61" i="1"/>
  <c r="L61" i="1"/>
  <c r="M61" i="1" s="1"/>
  <c r="F62" i="1"/>
  <c r="G62" i="1"/>
  <c r="H62" i="1"/>
  <c r="I62" i="1"/>
  <c r="J62" i="1"/>
  <c r="L62" i="1"/>
  <c r="M62" i="1" s="1"/>
  <c r="F92" i="1"/>
  <c r="G92" i="1"/>
  <c r="H92" i="1"/>
  <c r="I92" i="1"/>
  <c r="J92" i="1"/>
  <c r="L92" i="1"/>
  <c r="M92" i="1" s="1"/>
  <c r="F93" i="1"/>
  <c r="G93" i="1"/>
  <c r="H93" i="1"/>
  <c r="I93" i="1"/>
  <c r="L93" i="1"/>
  <c r="M93" i="1" s="1"/>
  <c r="F63" i="1"/>
  <c r="G63" i="1"/>
  <c r="H63" i="1"/>
  <c r="I63" i="1"/>
  <c r="L63" i="1"/>
  <c r="M63" i="1" s="1"/>
  <c r="F94" i="1"/>
  <c r="G94" i="1"/>
  <c r="H94" i="1"/>
  <c r="I94" i="1"/>
  <c r="J94" i="1"/>
  <c r="L94" i="1"/>
  <c r="M94" i="1" s="1"/>
  <c r="F48" i="1"/>
  <c r="G48" i="1"/>
  <c r="H48" i="1"/>
  <c r="J48" i="1" s="1"/>
  <c r="I48" i="1"/>
  <c r="L48" i="1"/>
  <c r="M48" i="1" s="1"/>
  <c r="F6" i="1"/>
  <c r="G6" i="1"/>
  <c r="H6" i="1"/>
  <c r="I6" i="1"/>
  <c r="L6" i="1"/>
  <c r="M6" i="1" s="1"/>
  <c r="F95" i="1"/>
  <c r="G95" i="1"/>
  <c r="H95" i="1"/>
  <c r="J95" i="1" s="1"/>
  <c r="I95" i="1"/>
  <c r="L95" i="1"/>
  <c r="M95" i="1"/>
  <c r="F64" i="1"/>
  <c r="G64" i="1"/>
  <c r="H64" i="1"/>
  <c r="J64" i="1" s="1"/>
  <c r="I64" i="1"/>
  <c r="L64" i="1"/>
  <c r="M64" i="1"/>
  <c r="F96" i="1"/>
  <c r="G96" i="1"/>
  <c r="H96" i="1"/>
  <c r="I96" i="1"/>
  <c r="J96" i="1"/>
  <c r="L96" i="1"/>
  <c r="M96" i="1" s="1"/>
  <c r="F65" i="1"/>
  <c r="G65" i="1"/>
  <c r="H65" i="1"/>
  <c r="J65" i="1" s="1"/>
  <c r="I65" i="1"/>
  <c r="L65" i="1"/>
  <c r="M65" i="1" s="1"/>
  <c r="F66" i="1"/>
  <c r="G66" i="1"/>
  <c r="H66" i="1"/>
  <c r="I66" i="1"/>
  <c r="L66" i="1"/>
  <c r="M66" i="1" s="1"/>
  <c r="F97" i="1"/>
  <c r="G97" i="1"/>
  <c r="H97" i="1"/>
  <c r="I97" i="1"/>
  <c r="L97" i="1"/>
  <c r="M97" i="1"/>
  <c r="F67" i="1"/>
  <c r="G67" i="1"/>
  <c r="H67" i="1"/>
  <c r="I67" i="1"/>
  <c r="J67" i="1"/>
  <c r="L67" i="1"/>
  <c r="M67" i="1" s="1"/>
  <c r="F98" i="1"/>
  <c r="G98" i="1"/>
  <c r="H98" i="1"/>
  <c r="J98" i="1" s="1"/>
  <c r="I98" i="1"/>
  <c r="L98" i="1"/>
  <c r="M98" i="1"/>
  <c r="F68" i="1"/>
  <c r="G68" i="1"/>
  <c r="H68" i="1"/>
  <c r="I68" i="1"/>
  <c r="J68" i="1" s="1"/>
  <c r="L68" i="1"/>
  <c r="M68" i="1" s="1"/>
  <c r="F49" i="1"/>
  <c r="G49" i="1"/>
  <c r="H49" i="1"/>
  <c r="I49" i="1"/>
  <c r="J49" i="1"/>
  <c r="L49" i="1"/>
  <c r="M49" i="1" s="1"/>
  <c r="F69" i="1"/>
  <c r="G69" i="1"/>
  <c r="H69" i="1"/>
  <c r="I69" i="1"/>
  <c r="J69" i="1"/>
  <c r="L69" i="1"/>
  <c r="M69" i="1" s="1"/>
  <c r="F70" i="1"/>
  <c r="G70" i="1"/>
  <c r="H70" i="1"/>
  <c r="I70" i="1"/>
  <c r="L70" i="1"/>
  <c r="M70" i="1" s="1"/>
  <c r="F71" i="1"/>
  <c r="G71" i="1"/>
  <c r="H71" i="1"/>
  <c r="I71" i="1"/>
  <c r="L71" i="1"/>
  <c r="M71" i="1"/>
  <c r="F72" i="1"/>
  <c r="G72" i="1"/>
  <c r="H72" i="1"/>
  <c r="J72" i="1" s="1"/>
  <c r="I72" i="1"/>
  <c r="L72" i="1"/>
  <c r="M72" i="1"/>
  <c r="F73" i="1"/>
  <c r="G73" i="1"/>
  <c r="H73" i="1"/>
  <c r="J73" i="1" s="1"/>
  <c r="I73" i="1"/>
  <c r="L73" i="1"/>
  <c r="M73" i="1"/>
  <c r="F74" i="1"/>
  <c r="G74" i="1"/>
  <c r="H74" i="1"/>
  <c r="I74" i="1"/>
  <c r="L74" i="1"/>
  <c r="M74" i="1" s="1"/>
  <c r="J4" i="1" l="1"/>
  <c r="J5" i="1"/>
  <c r="J3" i="1"/>
  <c r="J85" i="1"/>
  <c r="J74" i="1"/>
  <c r="J97" i="1"/>
  <c r="J100" i="1"/>
  <c r="J38" i="1"/>
  <c r="J70" i="1"/>
  <c r="J93" i="1"/>
  <c r="J88" i="1"/>
  <c r="J46" i="1"/>
  <c r="J33" i="1"/>
  <c r="J81" i="1"/>
  <c r="J21" i="1"/>
  <c r="J29" i="1"/>
  <c r="J91" i="1"/>
  <c r="J16" i="1"/>
  <c r="J66" i="1"/>
  <c r="J6" i="1"/>
  <c r="J61" i="1"/>
  <c r="J84" i="1"/>
  <c r="J41" i="1"/>
  <c r="J26" i="1"/>
  <c r="J35" i="1"/>
  <c r="J44" i="1"/>
  <c r="J76" i="1"/>
  <c r="J30" i="1"/>
  <c r="J71" i="1"/>
  <c r="J63" i="1"/>
  <c r="J87" i="1"/>
  <c r="J47" i="1"/>
  <c r="J32" i="1"/>
  <c r="J82" i="1"/>
  <c r="J25" i="1"/>
  <c r="J20" i="1"/>
  <c r="F99" i="1"/>
  <c r="G99" i="1"/>
  <c r="H99" i="1"/>
  <c r="J99" i="1" s="1"/>
  <c r="I99" i="1"/>
  <c r="L99" i="1"/>
  <c r="M99" i="1"/>
  <c r="F7" i="1"/>
  <c r="G7" i="1"/>
  <c r="H7" i="1"/>
  <c r="I7" i="1"/>
  <c r="L7" i="1"/>
  <c r="M7" i="1" s="1"/>
  <c r="F50" i="1"/>
  <c r="G50" i="1"/>
  <c r="H50" i="1"/>
  <c r="J50" i="1" s="1"/>
  <c r="I50" i="1"/>
  <c r="L50" i="1"/>
  <c r="M50" i="1"/>
  <c r="F51" i="1"/>
  <c r="G51" i="1"/>
  <c r="H51" i="1"/>
  <c r="I51" i="1"/>
  <c r="L51" i="1"/>
  <c r="M51" i="1" s="1"/>
  <c r="F8" i="1"/>
  <c r="G8" i="1"/>
  <c r="H8" i="1"/>
  <c r="I8" i="1"/>
  <c r="L8" i="1"/>
  <c r="M8" i="1" s="1"/>
  <c r="J8" i="1" l="1"/>
  <c r="J7" i="1"/>
  <c r="J51" i="1"/>
  <c r="F19" i="1"/>
  <c r="G19" i="1"/>
  <c r="H19" i="1"/>
  <c r="J19" i="1" s="1"/>
  <c r="I19" i="1"/>
  <c r="L19" i="1"/>
  <c r="M19" i="1"/>
  <c r="F52" i="1"/>
  <c r="G52" i="1"/>
  <c r="H52" i="1"/>
  <c r="J52" i="1" s="1"/>
  <c r="I52" i="1"/>
  <c r="L52" i="1"/>
  <c r="M52" i="1"/>
  <c r="F12" i="1"/>
  <c r="G12" i="1"/>
  <c r="H12" i="1"/>
  <c r="J12" i="1" s="1"/>
  <c r="I12" i="1"/>
  <c r="L12" i="1"/>
  <c r="M12" i="1"/>
  <c r="F75" i="1"/>
  <c r="G75" i="1"/>
  <c r="H75" i="1"/>
  <c r="I75" i="1"/>
  <c r="L75" i="1"/>
  <c r="M75" i="1" s="1"/>
  <c r="F57" i="1"/>
  <c r="G57" i="1"/>
  <c r="H57" i="1"/>
  <c r="J57" i="1" s="1"/>
  <c r="I57" i="1"/>
  <c r="L57" i="1"/>
  <c r="M57" i="1"/>
  <c r="F58" i="1"/>
  <c r="G58" i="1"/>
  <c r="H58" i="1"/>
  <c r="J58" i="1" s="1"/>
  <c r="I58" i="1"/>
  <c r="L58" i="1"/>
  <c r="M58" i="1"/>
  <c r="F59" i="1"/>
  <c r="G59" i="1"/>
  <c r="H59" i="1"/>
  <c r="J59" i="1" s="1"/>
  <c r="I59" i="1"/>
  <c r="L59" i="1"/>
  <c r="M59" i="1"/>
  <c r="F14" i="1"/>
  <c r="G14" i="1"/>
  <c r="H14" i="1"/>
  <c r="I14" i="1"/>
  <c r="L14" i="1"/>
  <c r="M14" i="1" s="1"/>
  <c r="F15" i="1"/>
  <c r="G15" i="1"/>
  <c r="H15" i="1"/>
  <c r="J15" i="1" s="1"/>
  <c r="I15" i="1"/>
  <c r="L15" i="1"/>
  <c r="M15" i="1"/>
  <c r="F24" i="1"/>
  <c r="G24" i="1"/>
  <c r="H24" i="1"/>
  <c r="J24" i="1" s="1"/>
  <c r="I24" i="1"/>
  <c r="L24" i="1"/>
  <c r="M24" i="1"/>
  <c r="F2" i="1"/>
  <c r="G2" i="1"/>
  <c r="H2" i="1"/>
  <c r="I2" i="1"/>
  <c r="L2" i="1"/>
  <c r="F53" i="1"/>
  <c r="G53" i="1"/>
  <c r="H53" i="1"/>
  <c r="I53" i="1"/>
  <c r="L53" i="1"/>
  <c r="M53" i="1" s="1"/>
  <c r="F54" i="1"/>
  <c r="G54" i="1"/>
  <c r="H54" i="1"/>
  <c r="I54" i="1"/>
  <c r="J54" i="1"/>
  <c r="L54" i="1"/>
  <c r="M54" i="1" s="1"/>
  <c r="F55" i="1"/>
  <c r="G55" i="1"/>
  <c r="H55" i="1"/>
  <c r="I55" i="1"/>
  <c r="J55" i="1"/>
  <c r="L55" i="1"/>
  <c r="M55" i="1" s="1"/>
  <c r="F56" i="1"/>
  <c r="G56" i="1"/>
  <c r="H56" i="1"/>
  <c r="J56" i="1" s="1"/>
  <c r="I56" i="1"/>
  <c r="L56" i="1"/>
  <c r="M56" i="1" s="1"/>
  <c r="F9" i="1"/>
  <c r="G9" i="1"/>
  <c r="H9" i="1"/>
  <c r="I9" i="1"/>
  <c r="L9" i="1"/>
  <c r="M9" i="1" s="1"/>
  <c r="F10" i="1"/>
  <c r="G10" i="1"/>
  <c r="H10" i="1"/>
  <c r="I10" i="1"/>
  <c r="L10" i="1"/>
  <c r="M10" i="1" s="1"/>
  <c r="F11" i="1"/>
  <c r="G11" i="1"/>
  <c r="H11" i="1"/>
  <c r="I11" i="1"/>
  <c r="L11" i="1"/>
  <c r="M11" i="1" s="1"/>
  <c r="F13" i="1"/>
  <c r="G13" i="1"/>
  <c r="H13" i="1"/>
  <c r="I13" i="1"/>
  <c r="L13" i="1"/>
  <c r="M13" i="1" s="1"/>
  <c r="B42" i="2" l="1"/>
  <c r="B43" i="2" s="1"/>
  <c r="M2" i="1"/>
  <c r="J2" i="1"/>
  <c r="J10" i="1"/>
  <c r="J11" i="1"/>
  <c r="J9" i="1"/>
  <c r="J53" i="1"/>
  <c r="J14" i="1"/>
  <c r="J75" i="1"/>
  <c r="J13" i="1"/>
  <c r="G5" i="4"/>
  <c r="G4" i="4"/>
  <c r="B7" i="2"/>
  <c r="B6" i="2"/>
  <c r="B28" i="2" l="1"/>
  <c r="A13" i="2" l="1"/>
  <c r="A12" i="2"/>
  <c r="K18" i="1" l="1"/>
  <c r="K80" i="1"/>
  <c r="K43" i="1"/>
  <c r="K92" i="1"/>
  <c r="K67" i="1"/>
  <c r="K39" i="1"/>
  <c r="K22" i="1"/>
  <c r="K37" i="1"/>
  <c r="K90" i="1"/>
  <c r="K48" i="1"/>
  <c r="K69" i="1"/>
  <c r="K78" i="1"/>
  <c r="K31" i="1"/>
  <c r="K86" i="1"/>
  <c r="K96" i="1"/>
  <c r="K23" i="1"/>
  <c r="K65" i="1"/>
  <c r="K73" i="1"/>
  <c r="K49" i="1"/>
  <c r="K28" i="1"/>
  <c r="K93" i="1"/>
  <c r="K46" i="1"/>
  <c r="K81" i="1"/>
  <c r="K34" i="1"/>
  <c r="K16" i="1"/>
  <c r="K66" i="1"/>
  <c r="K98" i="1"/>
  <c r="K20" i="1"/>
  <c r="K88" i="1"/>
  <c r="K33" i="1"/>
  <c r="K25" i="1"/>
  <c r="K21" i="1"/>
  <c r="K62" i="1"/>
  <c r="K17" i="1"/>
  <c r="K61" i="1"/>
  <c r="K35" i="1"/>
  <c r="K72" i="1"/>
  <c r="K77" i="1"/>
  <c r="K89" i="1"/>
  <c r="K36" i="1"/>
  <c r="K79" i="1"/>
  <c r="K91" i="1"/>
  <c r="K74" i="1"/>
  <c r="K70" i="1"/>
  <c r="K45" i="1"/>
  <c r="K95" i="1"/>
  <c r="K85" i="1"/>
  <c r="K27" i="1"/>
  <c r="K100" i="1"/>
  <c r="K38" i="1"/>
  <c r="K42" i="1"/>
  <c r="K83" i="1"/>
  <c r="K41" i="1"/>
  <c r="K50" i="1"/>
  <c r="K71" i="1"/>
  <c r="K60" i="1"/>
  <c r="K97" i="1"/>
  <c r="K84" i="1"/>
  <c r="K26" i="1"/>
  <c r="K44" i="1"/>
  <c r="K30" i="1"/>
  <c r="K68" i="1"/>
  <c r="K87" i="1"/>
  <c r="K32" i="1"/>
  <c r="K63" i="1"/>
  <c r="K47" i="1"/>
  <c r="K82" i="1"/>
  <c r="K29" i="1"/>
  <c r="K64" i="1"/>
  <c r="K40" i="1"/>
  <c r="K94" i="1"/>
  <c r="K76" i="1"/>
  <c r="K59" i="1"/>
  <c r="K55" i="1"/>
  <c r="K51" i="1"/>
  <c r="K99" i="1"/>
  <c r="K12" i="1"/>
  <c r="K58" i="1"/>
  <c r="K75" i="1"/>
  <c r="K15" i="1"/>
  <c r="K24" i="1"/>
  <c r="K53" i="1"/>
  <c r="K54" i="1"/>
  <c r="K52" i="1"/>
  <c r="K57" i="1"/>
  <c r="K13" i="1"/>
  <c r="K56" i="1"/>
  <c r="K19" i="1"/>
  <c r="K14" i="1"/>
  <c r="B5" i="2" l="1"/>
  <c r="B21" i="2"/>
  <c r="K5" i="1" l="1"/>
  <c r="K11" i="1"/>
  <c r="K6" i="1"/>
  <c r="K10" i="1"/>
  <c r="K9" i="1"/>
  <c r="K7" i="1"/>
  <c r="K8" i="1"/>
  <c r="K2" i="1"/>
  <c r="K4" i="1"/>
  <c r="K3" i="1"/>
  <c r="B29" i="2"/>
  <c r="B31" i="2" l="1"/>
  <c r="B32" i="2" s="1"/>
  <c r="B22" i="2"/>
  <c r="B23" i="2"/>
  <c r="F23" i="2"/>
  <c r="B35" i="2" l="1"/>
  <c r="B36" i="2"/>
  <c r="B11" i="2"/>
  <c r="C23" i="2"/>
  <c r="D24" i="2"/>
  <c r="C3" i="4" s="1"/>
  <c r="C24" i="2"/>
  <c r="C6" i="4" l="1"/>
  <c r="C4" i="4"/>
  <c r="D38" i="2"/>
  <c r="B39" i="2"/>
  <c r="B13" i="2" s="1"/>
  <c r="D39" i="2"/>
  <c r="C5" i="4" s="1"/>
  <c r="B38" i="2"/>
  <c r="B12" i="2" s="1"/>
  <c r="B10" i="2" l="1"/>
</calcChain>
</file>

<file path=xl/sharedStrings.xml><?xml version="1.0" encoding="utf-8"?>
<sst xmlns="http://schemas.openxmlformats.org/spreadsheetml/2006/main" count="55" uniqueCount="55">
  <si>
    <t>crfid</t>
  </si>
  <si>
    <t>Weight</t>
  </si>
  <si>
    <t>Log</t>
  </si>
  <si>
    <t>Chi Square Stat</t>
  </si>
  <si>
    <t>Weight*Log</t>
  </si>
  <si>
    <t>Range of CMF values</t>
  </si>
  <si>
    <t>Range of std errors</t>
  </si>
  <si>
    <t>Chi square test</t>
  </si>
  <si>
    <t>SE^2</t>
  </si>
  <si>
    <t>1/SE^2</t>
  </si>
  <si>
    <t>Total chi sq stats</t>
  </si>
  <si>
    <t>Threshold value</t>
  </si>
  <si>
    <t>With a probability that is smaller than 0.05, the null hypothesis is rejected and the conclusion is that the variability in the CMF values cannot be explained by random variation alone. The implication is that the values are also very likely to include some systematic variation, such that they should not be combined. If the probability exceeds the suggested threshold of 0.05,  it is concluded that the CMF values can be combined to obtain an overall average CMF.</t>
  </si>
  <si>
    <r>
      <t>Lbar</t>
    </r>
    <r>
      <rPr>
        <sz val="8"/>
        <color theme="1"/>
        <rFont val="Calibri"/>
        <family val="2"/>
        <scheme val="minor"/>
      </rPr>
      <t>se</t>
    </r>
  </si>
  <si>
    <r>
      <t>s</t>
    </r>
    <r>
      <rPr>
        <sz val="8"/>
        <color theme="1"/>
        <rFont val="Calibri"/>
        <family val="2"/>
        <scheme val="minor"/>
      </rPr>
      <t>cmfbar</t>
    </r>
  </si>
  <si>
    <t>Weighted average log (Lbar)</t>
  </si>
  <si>
    <r>
      <t>f</t>
    </r>
    <r>
      <rPr>
        <sz val="8"/>
        <color theme="1"/>
        <rFont val="Calibri"/>
        <family val="2"/>
        <scheme val="minor"/>
      </rPr>
      <t>c</t>
    </r>
  </si>
  <si>
    <t>B</t>
  </si>
  <si>
    <r>
      <t>Overall avg CMF (CMF</t>
    </r>
    <r>
      <rPr>
        <sz val="8"/>
        <color theme="1"/>
        <rFont val="Calibri"/>
        <family val="2"/>
        <scheme val="minor"/>
      </rPr>
      <t>bar)</t>
    </r>
  </si>
  <si>
    <t>z stat to be used</t>
  </si>
  <si>
    <t>CMF upper limit conf int</t>
  </si>
  <si>
    <t>CMF lower limit conf int</t>
  </si>
  <si>
    <t>Conf int check 1</t>
  </si>
  <si>
    <t>When the interval includes values in excess of 1.0, the implication is that there is a possibility that a location’s expected crash frequency may increase following implementation.</t>
  </si>
  <si>
    <t>Conf int check 2</t>
  </si>
  <si>
    <t>The range ratio (as a proportion of the overall average CMF) should be less than 0.40.</t>
  </si>
  <si>
    <t>Summary Stats on the CMFs</t>
  </si>
  <si>
    <t>Homogeneity Test Results</t>
  </si>
  <si>
    <t>Overall combined CMF</t>
  </si>
  <si>
    <t>Homogeneity Test Calcs</t>
  </si>
  <si>
    <t>Combining CMFs (Bonneson) Calcs</t>
  </si>
  <si>
    <t>CMF</t>
  </si>
  <si>
    <t>Standard Error of CMF</t>
  </si>
  <si>
    <t>CMF*Ind</t>
  </si>
  <si>
    <t>SE*Ind</t>
  </si>
  <si>
    <t>Number of CMFs being tested</t>
  </si>
  <si>
    <t>Can CMFs be combined?</t>
  </si>
  <si>
    <t>Use in Homogeneity Test? (1=Yes)</t>
  </si>
  <si>
    <t>CMF Input</t>
  </si>
  <si>
    <t>Summary Stats on the CMFs You Provided</t>
  </si>
  <si>
    <t>Caution 1 
(if applicable)</t>
  </si>
  <si>
    <t>Caution 2 
(if applicable)</t>
  </si>
  <si>
    <t>Combined CMF</t>
  </si>
  <si>
    <t>CMF Combination Result Based on Homogeneity Testing</t>
  </si>
  <si>
    <t xml:space="preserve">Number of CMFs being tested    </t>
  </si>
  <si>
    <t xml:space="preserve">Range of CMF values   </t>
  </si>
  <si>
    <t>Weight check</t>
  </si>
  <si>
    <t>Number of CMFs with weight less than 4.0</t>
  </si>
  <si>
    <t>Percent of CMFs with weight less than 4.0</t>
  </si>
  <si>
    <t>Caution 3 
(if applicable)</t>
  </si>
  <si>
    <t>Treatment Name (if desired)</t>
  </si>
  <si>
    <t>Other Description (if desired)</t>
  </si>
  <si>
    <t>CMF Value (required)</t>
  </si>
  <si>
    <t>CMF Standard Error (required)</t>
  </si>
  <si>
    <t xml:space="preserve">Range of standard errors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</si>
</sst>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00"/>
    <numFmt numFmtId="166" formatCode="0.0000"/>
    <numFmt numFmtId="167" formatCode="0.00000000000"/>
  </numFmts>
  <fonts count="15" x14ac:knownFonts="1">
    <font>
      <sz val="11"/>
      <color theme="1"/>
      <name val="Calibri"/>
      <family val="2"/>
      <scheme val="minor"/>
    </font>
    <font>
      <b/>
      <sz val="14"/>
      <color theme="1"/>
      <name val="Calibri"/>
      <family val="2"/>
      <scheme val="minor"/>
    </font>
    <font>
      <sz val="11"/>
      <color rgb="FFFF0000"/>
      <name val="Calibri"/>
      <family val="2"/>
      <scheme val="minor"/>
    </font>
    <font>
      <b/>
      <sz val="16"/>
      <color theme="1"/>
      <name val="Calibri"/>
      <family val="2"/>
      <scheme val="minor"/>
    </font>
    <font>
      <i/>
      <sz val="10"/>
      <color theme="1"/>
      <name val="Calibri"/>
      <family val="2"/>
      <scheme val="minor"/>
    </font>
    <font>
      <sz val="8"/>
      <color theme="1"/>
      <name val="Calibri"/>
      <family val="2"/>
      <scheme val="minor"/>
    </font>
    <font>
      <b/>
      <sz val="12"/>
      <color theme="1"/>
      <name val="Calibri"/>
      <family val="2"/>
      <scheme val="minor"/>
    </font>
    <font>
      <i/>
      <sz val="9"/>
      <color theme="1"/>
      <name val="Calibri"/>
      <family val="2"/>
      <scheme val="minor"/>
    </font>
    <font>
      <b/>
      <sz val="12"/>
      <color rgb="FF00B0F0"/>
      <name val="Calibri"/>
      <family val="2"/>
      <scheme val="minor"/>
    </font>
    <font>
      <sz val="11"/>
      <color rgb="FF00B0F0"/>
      <name val="Calibri"/>
      <family val="2"/>
      <scheme val="minor"/>
    </font>
    <font>
      <b/>
      <sz val="11"/>
      <color theme="1"/>
      <name val="Calibri"/>
      <family val="2"/>
      <scheme val="minor"/>
    </font>
    <font>
      <sz val="11"/>
      <name val="Calibri"/>
      <family val="2"/>
      <scheme val="minor"/>
    </font>
    <font>
      <i/>
      <sz val="11"/>
      <color theme="1"/>
      <name val="Calibri"/>
      <family val="2"/>
      <scheme val="minor"/>
    </font>
    <font>
      <b/>
      <sz val="11"/>
      <color rgb="FFFF0000"/>
      <name val="Calibri"/>
      <family val="2"/>
      <scheme val="minor"/>
    </font>
    <font>
      <b/>
      <sz val="14"/>
      <name val="Calibri"/>
      <family val="2"/>
      <scheme val="minor"/>
    </font>
  </fonts>
  <fills count="5">
    <fill>
      <patternFill patternType="none"/>
    </fill>
    <fill>
      <patternFill patternType="gray125"/>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80">
    <xf numFmtId="0" fontId="0" fillId="0" borderId="0" xfId="0"/>
    <xf numFmtId="0" fontId="0" fillId="0" borderId="0" xfId="0" applyAlignment="1"/>
    <xf numFmtId="0" fontId="1" fillId="0" borderId="0" xfId="0" applyFont="1"/>
    <xf numFmtId="0" fontId="3" fillId="0" borderId="0" xfId="0" applyFont="1"/>
    <xf numFmtId="164" fontId="0" fillId="0" borderId="0" xfId="0" applyNumberFormat="1"/>
    <xf numFmtId="165" fontId="0" fillId="0" borderId="0" xfId="0" applyNumberFormat="1"/>
    <xf numFmtId="167" fontId="2" fillId="0" borderId="0" xfId="0" applyNumberFormat="1" applyFont="1" applyAlignment="1"/>
    <xf numFmtId="0" fontId="4" fillId="0" borderId="0" xfId="0" applyFont="1" applyAlignment="1"/>
    <xf numFmtId="0" fontId="4" fillId="0" borderId="0" xfId="0" applyFont="1" applyAlignment="1">
      <alignment wrapText="1"/>
    </xf>
    <xf numFmtId="0" fontId="6" fillId="0" borderId="0" xfId="0" applyFont="1"/>
    <xf numFmtId="0" fontId="0" fillId="0" borderId="0" xfId="0" applyNumberFormat="1" applyAlignment="1">
      <alignment horizontal="left"/>
    </xf>
    <xf numFmtId="0" fontId="0" fillId="0" borderId="0" xfId="0" applyAlignment="1">
      <alignment horizontal="left"/>
    </xf>
    <xf numFmtId="167" fontId="7" fillId="0" borderId="0" xfId="0" applyNumberFormat="1" applyFont="1" applyAlignment="1"/>
    <xf numFmtId="0" fontId="2" fillId="0" borderId="0" xfId="0" applyFont="1"/>
    <xf numFmtId="0" fontId="0" fillId="2" borderId="0" xfId="0" applyFill="1"/>
    <xf numFmtId="0" fontId="0" fillId="2" borderId="0" xfId="0" applyFill="1" applyAlignment="1">
      <alignment horizontal="center"/>
    </xf>
    <xf numFmtId="0" fontId="0" fillId="2" borderId="0" xfId="0" applyFill="1" applyAlignment="1"/>
    <xf numFmtId="165" fontId="9" fillId="0" borderId="0" xfId="0" applyNumberFormat="1" applyFont="1" applyAlignment="1">
      <alignment horizontal="left"/>
    </xf>
    <xf numFmtId="167" fontId="11" fillId="0" borderId="0" xfId="0" applyNumberFormat="1" applyFont="1"/>
    <xf numFmtId="0" fontId="0" fillId="0" borderId="0" xfId="0" applyFill="1" applyBorder="1"/>
    <xf numFmtId="0" fontId="0" fillId="0" borderId="0" xfId="0" applyFill="1" applyBorder="1" applyAlignment="1">
      <alignment horizontal="center"/>
    </xf>
    <xf numFmtId="0" fontId="0" fillId="0" borderId="0" xfId="0" applyFill="1" applyBorder="1" applyAlignment="1"/>
    <xf numFmtId="0" fontId="0" fillId="0" borderId="0" xfId="0" applyFont="1" applyFill="1" applyBorder="1"/>
    <xf numFmtId="0" fontId="6" fillId="0" borderId="0" xfId="0" applyFont="1" applyFill="1" applyBorder="1"/>
    <xf numFmtId="0" fontId="12" fillId="0" borderId="0" xfId="0" applyFont="1" applyAlignment="1"/>
    <xf numFmtId="0" fontId="12" fillId="0" borderId="0" xfId="0" applyFont="1"/>
    <xf numFmtId="165" fontId="4" fillId="0" borderId="0" xfId="0" applyNumberFormat="1" applyFont="1" applyAlignment="1"/>
    <xf numFmtId="0" fontId="10" fillId="0" borderId="1" xfId="0" applyFont="1" applyFill="1" applyBorder="1" applyAlignment="1">
      <alignment wrapText="1"/>
    </xf>
    <xf numFmtId="0" fontId="0" fillId="3" borderId="1" xfId="0" applyFill="1" applyBorder="1"/>
    <xf numFmtId="166" fontId="0" fillId="0" borderId="0" xfId="0" applyNumberFormat="1" applyFill="1"/>
    <xf numFmtId="165" fontId="8" fillId="0" borderId="0" xfId="0" applyNumberFormat="1" applyFont="1" applyFill="1"/>
    <xf numFmtId="0" fontId="10" fillId="0" borderId="1" xfId="0" applyFont="1" applyFill="1" applyBorder="1" applyAlignment="1">
      <alignment horizontal="center" wrapText="1"/>
    </xf>
    <xf numFmtId="0" fontId="6" fillId="0" borderId="1" xfId="0" applyFont="1" applyFill="1" applyBorder="1" applyAlignment="1">
      <alignment wrapText="1"/>
    </xf>
    <xf numFmtId="0" fontId="0" fillId="0" borderId="1" xfId="0" applyFont="1" applyFill="1" applyBorder="1" applyAlignment="1">
      <alignment wrapText="1"/>
    </xf>
    <xf numFmtId="0" fontId="1" fillId="0" borderId="1" xfId="0" applyFont="1" applyFill="1" applyBorder="1" applyAlignment="1">
      <alignment wrapText="1"/>
    </xf>
    <xf numFmtId="164" fontId="10" fillId="0" borderId="1" xfId="0" applyNumberFormat="1" applyFont="1" applyFill="1" applyBorder="1" applyAlignment="1">
      <alignment wrapText="1"/>
    </xf>
    <xf numFmtId="165" fontId="10" fillId="0" borderId="1" xfId="0" applyNumberFormat="1" applyFont="1" applyFill="1" applyBorder="1" applyAlignment="1">
      <alignment wrapText="1"/>
    </xf>
    <xf numFmtId="0" fontId="0" fillId="0" borderId="0" xfId="0" applyFill="1"/>
    <xf numFmtId="0" fontId="6" fillId="0" borderId="0" xfId="0" applyFont="1" applyFill="1"/>
    <xf numFmtId="164" fontId="0" fillId="0" borderId="0" xfId="0" applyNumberFormat="1" applyFill="1" applyBorder="1" applyAlignment="1"/>
    <xf numFmtId="165" fontId="0" fillId="0" borderId="0" xfId="0" applyNumberFormat="1" applyFill="1" applyBorder="1" applyAlignment="1"/>
    <xf numFmtId="164" fontId="0" fillId="0" borderId="0" xfId="0" applyNumberFormat="1" applyFill="1" applyBorder="1"/>
    <xf numFmtId="165" fontId="0" fillId="0" borderId="0" xfId="0" applyNumberFormat="1" applyFill="1" applyBorder="1"/>
    <xf numFmtId="0" fontId="0" fillId="0" borderId="0" xfId="0" applyFill="1" applyAlignment="1">
      <alignment horizontal="center"/>
    </xf>
    <xf numFmtId="0" fontId="0" fillId="3" borderId="1" xfId="0" applyFill="1" applyBorder="1" applyAlignment="1">
      <alignment horizontal="center"/>
    </xf>
    <xf numFmtId="0" fontId="0" fillId="0" borderId="5" xfId="0" applyBorder="1" applyAlignment="1">
      <alignment wrapText="1"/>
    </xf>
    <xf numFmtId="0" fontId="1" fillId="0" borderId="2" xfId="0" applyFont="1" applyBorder="1"/>
    <xf numFmtId="0" fontId="0" fillId="0" borderId="4" xfId="0" applyBorder="1"/>
    <xf numFmtId="0" fontId="0" fillId="0" borderId="6" xfId="0" applyNumberFormat="1" applyBorder="1" applyAlignment="1">
      <alignment horizontal="center"/>
    </xf>
    <xf numFmtId="0" fontId="0" fillId="0" borderId="6" xfId="0" applyBorder="1" applyAlignment="1">
      <alignment horizontal="center"/>
    </xf>
    <xf numFmtId="0" fontId="0" fillId="0" borderId="9" xfId="0" applyBorder="1" applyAlignment="1">
      <alignment horizontal="center"/>
    </xf>
    <xf numFmtId="0" fontId="0" fillId="0" borderId="5" xfId="0" applyBorder="1" applyAlignment="1">
      <alignment horizontal="right"/>
    </xf>
    <xf numFmtId="0" fontId="0" fillId="0" borderId="7" xfId="0" applyBorder="1" applyAlignment="1">
      <alignment horizontal="right"/>
    </xf>
    <xf numFmtId="0" fontId="10" fillId="3" borderId="5" xfId="0" applyFont="1" applyFill="1" applyBorder="1" applyAlignment="1">
      <alignment horizontal="center"/>
    </xf>
    <xf numFmtId="0" fontId="10" fillId="3" borderId="7" xfId="0" applyFont="1" applyFill="1" applyBorder="1" applyAlignment="1">
      <alignment horizontal="center"/>
    </xf>
    <xf numFmtId="0" fontId="0" fillId="3" borderId="8" xfId="0" applyFill="1" applyBorder="1" applyAlignment="1">
      <alignment horizontal="center"/>
    </xf>
    <xf numFmtId="0" fontId="0" fillId="3" borderId="8" xfId="0" applyFill="1" applyBorder="1"/>
    <xf numFmtId="0" fontId="10" fillId="4" borderId="1" xfId="0" applyFont="1" applyFill="1" applyBorder="1" applyAlignment="1">
      <alignment horizontal="center"/>
    </xf>
    <xf numFmtId="0" fontId="0" fillId="0" borderId="16" xfId="0" applyBorder="1" applyAlignment="1">
      <alignment wrapText="1"/>
    </xf>
    <xf numFmtId="0" fontId="10" fillId="4" borderId="5" xfId="0" applyFont="1" applyFill="1" applyBorder="1" applyAlignment="1">
      <alignment horizontal="center" wrapText="1"/>
    </xf>
    <xf numFmtId="0" fontId="10" fillId="4" borderId="1" xfId="0" applyFont="1" applyFill="1" applyBorder="1" applyAlignment="1">
      <alignment horizontal="center" wrapText="1"/>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0" fillId="3" borderId="1" xfId="0" applyFill="1" applyBorder="1" applyAlignment="1">
      <alignment horizontal="left"/>
    </xf>
    <xf numFmtId="0" fontId="0" fillId="3" borderId="6"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1" fillId="4" borderId="2" xfId="0" applyFont="1" applyFill="1" applyBorder="1" applyAlignment="1">
      <alignment horizontal="center"/>
    </xf>
    <xf numFmtId="0" fontId="1" fillId="4" borderId="3" xfId="0" applyFont="1" applyFill="1" applyBorder="1" applyAlignment="1">
      <alignment horizontal="center"/>
    </xf>
    <xf numFmtId="0" fontId="1" fillId="4" borderId="4" xfId="0" applyFont="1" applyFill="1" applyBorder="1" applyAlignment="1">
      <alignment horizontal="center"/>
    </xf>
    <xf numFmtId="0" fontId="10" fillId="4" borderId="10" xfId="0" applyFont="1" applyFill="1" applyBorder="1" applyAlignment="1">
      <alignment horizontal="center"/>
    </xf>
    <xf numFmtId="0" fontId="10" fillId="4" borderId="15" xfId="0" applyFont="1" applyFill="1" applyBorder="1" applyAlignment="1">
      <alignment horizontal="center"/>
    </xf>
    <xf numFmtId="0" fontId="10" fillId="4" borderId="11" xfId="0" applyFont="1" applyFill="1" applyBorder="1" applyAlignment="1">
      <alignment horizontal="center"/>
    </xf>
    <xf numFmtId="0" fontId="13" fillId="0" borderId="1" xfId="0" applyFont="1" applyBorder="1" applyAlignment="1">
      <alignment horizontal="left" wrapText="1"/>
    </xf>
    <xf numFmtId="0" fontId="13" fillId="0" borderId="6" xfId="0" applyFont="1" applyBorder="1" applyAlignment="1">
      <alignment horizontal="left" wrapText="1"/>
    </xf>
    <xf numFmtId="0" fontId="13" fillId="0" borderId="17" xfId="0" applyFont="1" applyBorder="1" applyAlignment="1">
      <alignment horizontal="left" wrapText="1"/>
    </xf>
    <xf numFmtId="0" fontId="13" fillId="0" borderId="18" xfId="0" applyFont="1" applyBorder="1" applyAlignment="1">
      <alignment horizontal="left" wrapText="1"/>
    </xf>
    <xf numFmtId="2" fontId="14" fillId="0" borderId="10" xfId="0" applyNumberFormat="1" applyFont="1" applyBorder="1" applyAlignment="1">
      <alignment horizontal="center" wrapText="1"/>
    </xf>
    <xf numFmtId="2" fontId="14" fillId="0" borderId="11" xfId="0" applyNumberFormat="1" applyFont="1" applyBorder="1" applyAlignment="1">
      <alignment horizont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142875</xdr:colOff>
      <xdr:row>0</xdr:row>
      <xdr:rowOff>114299</xdr:rowOff>
    </xdr:from>
    <xdr:to>
      <xdr:col>8</xdr:col>
      <xdr:colOff>590550</xdr:colOff>
      <xdr:row>27</xdr:row>
      <xdr:rowOff>161924</xdr:rowOff>
    </xdr:to>
    <xdr:sp macro="" textlink="">
      <xdr:nvSpPr>
        <xdr:cNvPr id="2" name="TextBox 1"/>
        <xdr:cNvSpPr txBox="1"/>
      </xdr:nvSpPr>
      <xdr:spPr>
        <a:xfrm>
          <a:off x="142875" y="114299"/>
          <a:ext cx="5324475" cy="5191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000" b="1"/>
            <a:t>CMF Combination </a:t>
          </a:r>
          <a:r>
            <a:rPr lang="en-US" sz="2000" b="1" baseline="0"/>
            <a:t>Tool</a:t>
          </a:r>
        </a:p>
        <a:p>
          <a:pPr algn="ctr"/>
          <a:endParaRPr lang="en-US" sz="1400" i="1" baseline="0"/>
        </a:p>
        <a:p>
          <a:pPr algn="ctr"/>
          <a:r>
            <a:rPr lang="en-US" sz="1400" i="1" baseline="0"/>
            <a:t>Developed under NCHRP 17-63, Guidance for the Development and Application of Crash Modification Factors</a:t>
          </a:r>
        </a:p>
        <a:p>
          <a:pPr algn="ctr"/>
          <a:r>
            <a:rPr lang="en-US" sz="1400" i="1" baseline="0"/>
            <a:t>ver. April 2016</a:t>
          </a:r>
        </a:p>
        <a:p>
          <a:endParaRPr lang="en-US" sz="1100" baseline="0"/>
        </a:p>
        <a:p>
          <a:r>
            <a:rPr lang="en-US" sz="1100">
              <a:solidFill>
                <a:schemeClr val="dk1"/>
              </a:solidFill>
              <a:effectLst/>
              <a:latin typeface="+mn-lt"/>
              <a:ea typeface="+mn-ea"/>
              <a:cs typeface="+mn-cs"/>
            </a:rPr>
            <a:t>The CMF Combination Tool is a Microsoft Excel™ spreadsheet implementation of the homogeneity testing procedure developed under </a:t>
          </a:r>
          <a:r>
            <a:rPr lang="en-US" sz="1100" i="1">
              <a:solidFill>
                <a:schemeClr val="dk1"/>
              </a:solidFill>
              <a:effectLst/>
              <a:latin typeface="+mn-lt"/>
              <a:ea typeface="+mn-ea"/>
              <a:cs typeface="+mn-cs"/>
            </a:rPr>
            <a:t>NCHRP Project 17-63: Guidance for the Development and Application of Crash Modification Factors.</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This tool can be used to test two or more CMFs for the same treatment to determine if they are similar enough to be combined into a single CMF value. The CMFs must also address the same crash type (i.e., total crashes, rear end crashes, etc.). If the CMFs are able to be combined, the tool produces a value for the combined CMF. It also gives cautions for the use of the combined value.</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NOTE: This tool is </a:t>
          </a:r>
          <a:r>
            <a:rPr lang="en-US" sz="1100" u="sng">
              <a:solidFill>
                <a:schemeClr val="dk1"/>
              </a:solidFill>
              <a:effectLst/>
              <a:latin typeface="+mn-lt"/>
              <a:ea typeface="+mn-ea"/>
              <a:cs typeface="+mn-cs"/>
            </a:rPr>
            <a:t>not</a:t>
          </a:r>
          <a:r>
            <a:rPr lang="en-US" sz="1100">
              <a:solidFill>
                <a:schemeClr val="dk1"/>
              </a:solidFill>
              <a:effectLst/>
              <a:latin typeface="+mn-lt"/>
              <a:ea typeface="+mn-ea"/>
              <a:cs typeface="+mn-cs"/>
            </a:rPr>
            <a:t> intended for combining CMFs for </a:t>
          </a:r>
          <a:r>
            <a:rPr lang="en-US" sz="1100" u="sng">
              <a:solidFill>
                <a:schemeClr val="dk1"/>
              </a:solidFill>
              <a:effectLst/>
              <a:latin typeface="+mn-lt"/>
              <a:ea typeface="+mn-ea"/>
              <a:cs typeface="+mn-cs"/>
            </a:rPr>
            <a:t>different</a:t>
          </a:r>
          <a:r>
            <a:rPr lang="en-US" sz="1100">
              <a:solidFill>
                <a:schemeClr val="dk1"/>
              </a:solidFill>
              <a:effectLst/>
              <a:latin typeface="+mn-lt"/>
              <a:ea typeface="+mn-ea"/>
              <a:cs typeface="+mn-cs"/>
            </a:rPr>
            <a:t> treatments. See below.</a:t>
          </a:r>
        </a:p>
        <a:p>
          <a:pPr lvl="0"/>
          <a:endParaRPr lang="en-US" sz="1100">
            <a:solidFill>
              <a:schemeClr val="dk1"/>
            </a:solidFill>
            <a:effectLst/>
            <a:latin typeface="+mn-lt"/>
            <a:ea typeface="+mn-ea"/>
            <a:cs typeface="+mn-cs"/>
          </a:endParaRPr>
        </a:p>
        <a:p>
          <a:pPr lvl="0"/>
          <a:r>
            <a:rPr lang="en-US" sz="1100" u="sng">
              <a:solidFill>
                <a:schemeClr val="dk1"/>
              </a:solidFill>
              <a:effectLst/>
              <a:latin typeface="+mn-lt"/>
              <a:ea typeface="+mn-ea"/>
              <a:cs typeface="+mn-cs"/>
            </a:rPr>
            <a:t>Example</a:t>
          </a:r>
          <a:r>
            <a:rPr lang="en-US" sz="1100">
              <a:solidFill>
                <a:schemeClr val="dk1"/>
              </a:solidFill>
              <a:effectLst/>
              <a:latin typeface="+mn-lt"/>
              <a:ea typeface="+mn-ea"/>
              <a:cs typeface="+mn-cs"/>
            </a:rPr>
            <a:t>: You have two CMFs that estimate the effect on total crashes of installing wider edgelines. You want to know if they are similar enough to be combined into a single value to be used for an upcoming project to widen edgelines. This tool </a:t>
          </a:r>
          <a:r>
            <a:rPr lang="en-US" sz="1100" b="1" u="sng">
              <a:solidFill>
                <a:schemeClr val="dk1"/>
              </a:solidFill>
              <a:effectLst/>
              <a:latin typeface="+mn-lt"/>
              <a:ea typeface="+mn-ea"/>
              <a:cs typeface="+mn-cs"/>
            </a:rPr>
            <a:t>is</a:t>
          </a:r>
          <a:r>
            <a:rPr lang="en-US" sz="1100">
              <a:solidFill>
                <a:schemeClr val="dk1"/>
              </a:solidFill>
              <a:effectLst/>
              <a:latin typeface="+mn-lt"/>
              <a:ea typeface="+mn-ea"/>
              <a:cs typeface="+mn-cs"/>
            </a:rPr>
            <a:t> intended for this use.</a:t>
          </a:r>
        </a:p>
        <a:p>
          <a:pPr lvl="0"/>
          <a:endParaRPr lang="en-US" sz="1100">
            <a:solidFill>
              <a:schemeClr val="dk1"/>
            </a:solidFill>
            <a:effectLst/>
            <a:latin typeface="+mn-lt"/>
            <a:ea typeface="+mn-ea"/>
            <a:cs typeface="+mn-cs"/>
          </a:endParaRPr>
        </a:p>
        <a:p>
          <a:pPr lvl="0"/>
          <a:r>
            <a:rPr lang="en-US" sz="1100" u="sng">
              <a:solidFill>
                <a:schemeClr val="dk1"/>
              </a:solidFill>
              <a:effectLst/>
              <a:latin typeface="+mn-lt"/>
              <a:ea typeface="+mn-ea"/>
              <a:cs typeface="+mn-cs"/>
            </a:rPr>
            <a:t>Example</a:t>
          </a:r>
          <a:r>
            <a:rPr lang="en-US" sz="1100">
              <a:solidFill>
                <a:schemeClr val="dk1"/>
              </a:solidFill>
              <a:effectLst/>
              <a:latin typeface="+mn-lt"/>
              <a:ea typeface="+mn-ea"/>
              <a:cs typeface="+mn-cs"/>
            </a:rPr>
            <a:t>: You have two CMFs, one for the effect of wider edgelines and one for the effect of rumble strips. You want to calculate a single combined CMF that will provide an estimate of the effect on total crashes if both treatments were installed together. This tool is </a:t>
          </a:r>
          <a:r>
            <a:rPr lang="en-US" sz="1100" b="1" u="sng">
              <a:solidFill>
                <a:schemeClr val="dk1"/>
              </a:solidFill>
              <a:effectLst/>
              <a:latin typeface="+mn-lt"/>
              <a:ea typeface="+mn-ea"/>
              <a:cs typeface="+mn-cs"/>
            </a:rPr>
            <a:t>NOT</a:t>
          </a:r>
          <a:r>
            <a:rPr lang="en-US" sz="1100">
              <a:solidFill>
                <a:schemeClr val="dk1"/>
              </a:solidFill>
              <a:effectLst/>
              <a:latin typeface="+mn-lt"/>
              <a:ea typeface="+mn-ea"/>
              <a:cs typeface="+mn-cs"/>
            </a:rPr>
            <a:t> for that use. However, guidance for that purpose is provided under NCHRP 17-63.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topLeftCell="A4" workbookViewId="0">
      <selection activeCell="K13" sqref="K13"/>
    </sheetView>
  </sheetViews>
  <sheetFormatPr defaultRowHeight="15" x14ac:dyDescent="0.25"/>
  <cols>
    <col min="1" max="1" width="9.140625" customWidth="1"/>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9"/>
  <sheetViews>
    <sheetView showGridLines="0" workbookViewId="0">
      <selection activeCell="L5" sqref="L5"/>
    </sheetView>
  </sheetViews>
  <sheetFormatPr defaultRowHeight="15" x14ac:dyDescent="0.25"/>
  <cols>
    <col min="1" max="1" width="1.85546875" style="43" customWidth="1"/>
    <col min="2" max="2" width="15.85546875" customWidth="1"/>
    <col min="3" max="3" width="18.140625" bestFit="1" customWidth="1"/>
    <col min="4" max="4" width="70" customWidth="1"/>
    <col min="5" max="5" width="2" customWidth="1"/>
    <col min="6" max="6" width="37.140625" customWidth="1"/>
    <col min="7" max="7" width="12.85546875" customWidth="1"/>
  </cols>
  <sheetData>
    <row r="1" spans="2:7" ht="5.25" customHeight="1" thickBot="1" x14ac:dyDescent="0.3"/>
    <row r="2" spans="2:7" ht="18.75" x14ac:dyDescent="0.3">
      <c r="B2" s="61" t="s">
        <v>43</v>
      </c>
      <c r="C2" s="62"/>
      <c r="D2" s="63"/>
      <c r="F2" s="46" t="s">
        <v>39</v>
      </c>
      <c r="G2" s="47"/>
    </row>
    <row r="3" spans="2:7" ht="23.25" customHeight="1" x14ac:dyDescent="0.3">
      <c r="B3" s="45" t="s">
        <v>42</v>
      </c>
      <c r="C3" s="78">
        <f>IF(NOT(ISERROR(calcs2!B23)),IF(calcs2!D24=0,calcs2!B32,"CMFs should not be combined (variability is too large)"),"Enter 2 or more CMFs in the shaded area below.")</f>
        <v>0.79689850088126779</v>
      </c>
      <c r="D3" s="79"/>
      <c r="F3" s="51" t="s">
        <v>44</v>
      </c>
      <c r="G3" s="48">
        <f>SUM(calcs1!$A$2:$A$100)</f>
        <v>4</v>
      </c>
    </row>
    <row r="4" spans="2:7" ht="30" x14ac:dyDescent="0.25">
      <c r="B4" s="45" t="s">
        <v>40</v>
      </c>
      <c r="C4" s="74" t="str">
        <f>IF(NOT(ISERROR(calcs2!B23)),IF(AND(calcs2!D24=0,calcs2!B35&gt;=1),"If you will be implementing this treatment, be aware that it may potentially increase crashes (the upper level of the confidence interval exceeds 1.0).",""),"")</f>
        <v/>
      </c>
      <c r="D4" s="75"/>
      <c r="F4" s="51" t="s">
        <v>45</v>
      </c>
      <c r="G4" s="49" t="str">
        <f>CONCATENATE(MIN(calcs1!$F$2:$F$100)," to ",MAX(calcs1!$F$2:$F$100))</f>
        <v>0.65 to 0.8</v>
      </c>
    </row>
    <row r="5" spans="2:7" ht="61.5" customHeight="1" thickBot="1" x14ac:dyDescent="0.3">
      <c r="B5" s="45" t="s">
        <v>41</v>
      </c>
      <c r="C5" s="74" t="str">
        <f>IF(NOT(ISERROR(calcs2!B23)),IF(AND(calcs2!D24=0,calcs2!D39=1),CONCATENATE("The combined CMF has a relatively large standard error, so it may not be a reliable basis for decision making.  If the CMF is used, consider the decision that would be made if the true CMF value were as low as ", ROUND(calcs2!B36,2),", and the decision that would be made if the true CMF value were as high as ",ROUND(calcs2!B35,2),". If the decisions reached are not the same, then the combined CMF should not be used."),""),"")</f>
        <v/>
      </c>
      <c r="D5" s="75"/>
      <c r="F5" s="52" t="s">
        <v>54</v>
      </c>
      <c r="G5" s="50" t="str">
        <f>CONCATENATE(MIN(calcs1!$G$2:$G$100)," to ",MAX(calcs1!$G$2:$G$100))</f>
        <v>0.05 to 0.5</v>
      </c>
    </row>
    <row r="6" spans="2:7" ht="33" customHeight="1" thickBot="1" x14ac:dyDescent="0.3">
      <c r="B6" s="58" t="s">
        <v>49</v>
      </c>
      <c r="C6" s="76" t="str">
        <f>IF(NOT(ISERROR(calcs2!B23)),IF(AND(calcs2!D24=0,calcs2!B43&gt;0.5),"The reliability of this combined CMF is questionable because more than half of the CMFs have a statistical weight of less than 4.0.",""),"")</f>
        <v>The reliability of this combined CMF is questionable because more than half of the CMFs have a statistical weight of less than 4.0.</v>
      </c>
      <c r="D6" s="77"/>
    </row>
    <row r="7" spans="2:7" ht="15" customHeight="1" thickBot="1" x14ac:dyDescent="0.3"/>
    <row r="8" spans="2:7" ht="18.75" x14ac:dyDescent="0.3">
      <c r="B8" s="68" t="s">
        <v>38</v>
      </c>
      <c r="C8" s="69"/>
      <c r="D8" s="69"/>
      <c r="E8" s="69"/>
      <c r="F8" s="69"/>
      <c r="G8" s="70"/>
    </row>
    <row r="9" spans="2:7" ht="30" x14ac:dyDescent="0.25">
      <c r="B9" s="59" t="s">
        <v>52</v>
      </c>
      <c r="C9" s="60" t="s">
        <v>53</v>
      </c>
      <c r="D9" s="57" t="s">
        <v>50</v>
      </c>
      <c r="E9" s="71" t="s">
        <v>51</v>
      </c>
      <c r="F9" s="72"/>
      <c r="G9" s="73"/>
    </row>
    <row r="10" spans="2:7" x14ac:dyDescent="0.25">
      <c r="B10" s="53">
        <v>0.8</v>
      </c>
      <c r="C10" s="44">
        <v>0.05</v>
      </c>
      <c r="D10" s="28"/>
      <c r="E10" s="64"/>
      <c r="F10" s="64"/>
      <c r="G10" s="65"/>
    </row>
    <row r="11" spans="2:7" x14ac:dyDescent="0.25">
      <c r="B11" s="53">
        <v>0.7</v>
      </c>
      <c r="C11" s="44">
        <v>0.4</v>
      </c>
      <c r="D11" s="28"/>
      <c r="E11" s="64"/>
      <c r="F11" s="64"/>
      <c r="G11" s="65"/>
    </row>
    <row r="12" spans="2:7" x14ac:dyDescent="0.25">
      <c r="B12" s="53">
        <v>0.72</v>
      </c>
      <c r="C12" s="44">
        <v>0.5</v>
      </c>
      <c r="D12" s="28"/>
      <c r="E12" s="64"/>
      <c r="F12" s="64"/>
      <c r="G12" s="65"/>
    </row>
    <row r="13" spans="2:7" x14ac:dyDescent="0.25">
      <c r="B13" s="53">
        <v>0.65</v>
      </c>
      <c r="C13" s="44">
        <v>0.42</v>
      </c>
      <c r="D13" s="28"/>
      <c r="E13" s="64"/>
      <c r="F13" s="64"/>
      <c r="G13" s="65"/>
    </row>
    <row r="14" spans="2:7" x14ac:dyDescent="0.25">
      <c r="B14" s="53"/>
      <c r="C14" s="44"/>
      <c r="D14" s="28"/>
      <c r="E14" s="64"/>
      <c r="F14" s="64"/>
      <c r="G14" s="65"/>
    </row>
    <row r="15" spans="2:7" x14ac:dyDescent="0.25">
      <c r="B15" s="53"/>
      <c r="C15" s="44"/>
      <c r="D15" s="28"/>
      <c r="E15" s="64"/>
      <c r="F15" s="64"/>
      <c r="G15" s="65"/>
    </row>
    <row r="16" spans="2:7" x14ac:dyDescent="0.25">
      <c r="B16" s="53"/>
      <c r="C16" s="44"/>
      <c r="D16" s="28"/>
      <c r="E16" s="64"/>
      <c r="F16" s="64"/>
      <c r="G16" s="65"/>
    </row>
    <row r="17" spans="2:7" x14ac:dyDescent="0.25">
      <c r="B17" s="53"/>
      <c r="C17" s="44"/>
      <c r="D17" s="28"/>
      <c r="E17" s="64"/>
      <c r="F17" s="64"/>
      <c r="G17" s="65"/>
    </row>
    <row r="18" spans="2:7" x14ac:dyDescent="0.25">
      <c r="B18" s="53"/>
      <c r="C18" s="44"/>
      <c r="D18" s="28"/>
      <c r="E18" s="64"/>
      <c r="F18" s="64"/>
      <c r="G18" s="65"/>
    </row>
    <row r="19" spans="2:7" x14ac:dyDescent="0.25">
      <c r="B19" s="53"/>
      <c r="C19" s="44"/>
      <c r="D19" s="28"/>
      <c r="E19" s="64"/>
      <c r="F19" s="64"/>
      <c r="G19" s="65"/>
    </row>
    <row r="20" spans="2:7" x14ac:dyDescent="0.25">
      <c r="B20" s="53"/>
      <c r="C20" s="44"/>
      <c r="D20" s="28"/>
      <c r="E20" s="64"/>
      <c r="F20" s="64"/>
      <c r="G20" s="65"/>
    </row>
    <row r="21" spans="2:7" x14ac:dyDescent="0.25">
      <c r="B21" s="53"/>
      <c r="C21" s="44"/>
      <c r="D21" s="28"/>
      <c r="E21" s="64"/>
      <c r="F21" s="64"/>
      <c r="G21" s="65"/>
    </row>
    <row r="22" spans="2:7" x14ac:dyDescent="0.25">
      <c r="B22" s="53"/>
      <c r="C22" s="44"/>
      <c r="D22" s="28"/>
      <c r="E22" s="64"/>
      <c r="F22" s="64"/>
      <c r="G22" s="65"/>
    </row>
    <row r="23" spans="2:7" x14ac:dyDescent="0.25">
      <c r="B23" s="53"/>
      <c r="C23" s="44"/>
      <c r="D23" s="28"/>
      <c r="E23" s="64"/>
      <c r="F23" s="64"/>
      <c r="G23" s="65"/>
    </row>
    <row r="24" spans="2:7" x14ac:dyDescent="0.25">
      <c r="B24" s="53"/>
      <c r="C24" s="44"/>
      <c r="D24" s="28"/>
      <c r="E24" s="64"/>
      <c r="F24" s="64"/>
      <c r="G24" s="65"/>
    </row>
    <row r="25" spans="2:7" x14ac:dyDescent="0.25">
      <c r="B25" s="53"/>
      <c r="C25" s="44"/>
      <c r="D25" s="28"/>
      <c r="E25" s="64"/>
      <c r="F25" s="64"/>
      <c r="G25" s="65"/>
    </row>
    <row r="26" spans="2:7" x14ac:dyDescent="0.25">
      <c r="B26" s="53"/>
      <c r="C26" s="44"/>
      <c r="D26" s="28"/>
      <c r="E26" s="64"/>
      <c r="F26" s="64"/>
      <c r="G26" s="65"/>
    </row>
    <row r="27" spans="2:7" x14ac:dyDescent="0.25">
      <c r="B27" s="53"/>
      <c r="C27" s="44"/>
      <c r="D27" s="28"/>
      <c r="E27" s="64"/>
      <c r="F27" s="64"/>
      <c r="G27" s="65"/>
    </row>
    <row r="28" spans="2:7" x14ac:dyDescent="0.25">
      <c r="B28" s="53"/>
      <c r="C28" s="44"/>
      <c r="D28" s="28"/>
      <c r="E28" s="64"/>
      <c r="F28" s="64"/>
      <c r="G28" s="65"/>
    </row>
    <row r="29" spans="2:7" x14ac:dyDescent="0.25">
      <c r="B29" s="53"/>
      <c r="C29" s="44"/>
      <c r="D29" s="28"/>
      <c r="E29" s="64"/>
      <c r="F29" s="64"/>
      <c r="G29" s="65"/>
    </row>
    <row r="30" spans="2:7" x14ac:dyDescent="0.25">
      <c r="B30" s="53"/>
      <c r="C30" s="44"/>
      <c r="D30" s="28"/>
      <c r="E30" s="64"/>
      <c r="F30" s="64"/>
      <c r="G30" s="65"/>
    </row>
    <row r="31" spans="2:7" x14ac:dyDescent="0.25">
      <c r="B31" s="53"/>
      <c r="C31" s="44"/>
      <c r="D31" s="28"/>
      <c r="E31" s="64"/>
      <c r="F31" s="64"/>
      <c r="G31" s="65"/>
    </row>
    <row r="32" spans="2:7" x14ac:dyDescent="0.25">
      <c r="B32" s="53"/>
      <c r="C32" s="44"/>
      <c r="D32" s="28"/>
      <c r="E32" s="64"/>
      <c r="F32" s="64"/>
      <c r="G32" s="65"/>
    </row>
    <row r="33" spans="2:7" x14ac:dyDescent="0.25">
      <c r="B33" s="53"/>
      <c r="C33" s="44"/>
      <c r="D33" s="28"/>
      <c r="E33" s="64"/>
      <c r="F33" s="64"/>
      <c r="G33" s="65"/>
    </row>
    <row r="34" spans="2:7" x14ac:dyDescent="0.25">
      <c r="B34" s="53"/>
      <c r="C34" s="44"/>
      <c r="D34" s="28"/>
      <c r="E34" s="64"/>
      <c r="F34" s="64"/>
      <c r="G34" s="65"/>
    </row>
    <row r="35" spans="2:7" x14ac:dyDescent="0.25">
      <c r="B35" s="53"/>
      <c r="C35" s="44"/>
      <c r="D35" s="28"/>
      <c r="E35" s="64"/>
      <c r="F35" s="64"/>
      <c r="G35" s="65"/>
    </row>
    <row r="36" spans="2:7" x14ac:dyDescent="0.25">
      <c r="B36" s="53"/>
      <c r="C36" s="44"/>
      <c r="D36" s="28"/>
      <c r="E36" s="64"/>
      <c r="F36" s="64"/>
      <c r="G36" s="65"/>
    </row>
    <row r="37" spans="2:7" x14ac:dyDescent="0.25">
      <c r="B37" s="53"/>
      <c r="C37" s="44"/>
      <c r="D37" s="28"/>
      <c r="E37" s="64"/>
      <c r="F37" s="64"/>
      <c r="G37" s="65"/>
    </row>
    <row r="38" spans="2:7" x14ac:dyDescent="0.25">
      <c r="B38" s="53"/>
      <c r="C38" s="44"/>
      <c r="D38" s="28"/>
      <c r="E38" s="64"/>
      <c r="F38" s="64"/>
      <c r="G38" s="65"/>
    </row>
    <row r="39" spans="2:7" x14ac:dyDescent="0.25">
      <c r="B39" s="53"/>
      <c r="C39" s="44"/>
      <c r="D39" s="28"/>
      <c r="E39" s="64"/>
      <c r="F39" s="64"/>
      <c r="G39" s="65"/>
    </row>
    <row r="40" spans="2:7" x14ac:dyDescent="0.25">
      <c r="B40" s="53"/>
      <c r="C40" s="44"/>
      <c r="D40" s="28"/>
      <c r="E40" s="64"/>
      <c r="F40" s="64"/>
      <c r="G40" s="65"/>
    </row>
    <row r="41" spans="2:7" x14ac:dyDescent="0.25">
      <c r="B41" s="53"/>
      <c r="C41" s="44"/>
      <c r="D41" s="28"/>
      <c r="E41" s="64"/>
      <c r="F41" s="64"/>
      <c r="G41" s="65"/>
    </row>
    <row r="42" spans="2:7" x14ac:dyDescent="0.25">
      <c r="B42" s="53"/>
      <c r="C42" s="44"/>
      <c r="D42" s="28"/>
      <c r="E42" s="64"/>
      <c r="F42" s="64"/>
      <c r="G42" s="65"/>
    </row>
    <row r="43" spans="2:7" x14ac:dyDescent="0.25">
      <c r="B43" s="53"/>
      <c r="C43" s="44"/>
      <c r="D43" s="28"/>
      <c r="E43" s="64"/>
      <c r="F43" s="64"/>
      <c r="G43" s="65"/>
    </row>
    <row r="44" spans="2:7" x14ac:dyDescent="0.25">
      <c r="B44" s="53"/>
      <c r="C44" s="44"/>
      <c r="D44" s="28"/>
      <c r="E44" s="64"/>
      <c r="F44" s="64"/>
      <c r="G44" s="65"/>
    </row>
    <row r="45" spans="2:7" x14ac:dyDescent="0.25">
      <c r="B45" s="53"/>
      <c r="C45" s="44"/>
      <c r="D45" s="28"/>
      <c r="E45" s="64"/>
      <c r="F45" s="64"/>
      <c r="G45" s="65"/>
    </row>
    <row r="46" spans="2:7" x14ac:dyDescent="0.25">
      <c r="B46" s="53"/>
      <c r="C46" s="44"/>
      <c r="D46" s="28"/>
      <c r="E46" s="64"/>
      <c r="F46" s="64"/>
      <c r="G46" s="65"/>
    </row>
    <row r="47" spans="2:7" x14ac:dyDescent="0.25">
      <c r="B47" s="53"/>
      <c r="C47" s="44"/>
      <c r="D47" s="28"/>
      <c r="E47" s="64"/>
      <c r="F47" s="64"/>
      <c r="G47" s="65"/>
    </row>
    <row r="48" spans="2:7" x14ac:dyDescent="0.25">
      <c r="B48" s="53"/>
      <c r="C48" s="44"/>
      <c r="D48" s="28"/>
      <c r="E48" s="64"/>
      <c r="F48" s="64"/>
      <c r="G48" s="65"/>
    </row>
    <row r="49" spans="2:7" x14ac:dyDescent="0.25">
      <c r="B49" s="53"/>
      <c r="C49" s="44"/>
      <c r="D49" s="28"/>
      <c r="E49" s="64"/>
      <c r="F49" s="64"/>
      <c r="G49" s="65"/>
    </row>
    <row r="50" spans="2:7" x14ac:dyDescent="0.25">
      <c r="B50" s="53"/>
      <c r="C50" s="44"/>
      <c r="D50" s="28"/>
      <c r="E50" s="64"/>
      <c r="F50" s="64"/>
      <c r="G50" s="65"/>
    </row>
    <row r="51" spans="2:7" x14ac:dyDescent="0.25">
      <c r="B51" s="53"/>
      <c r="C51" s="44"/>
      <c r="D51" s="28"/>
      <c r="E51" s="64"/>
      <c r="F51" s="64"/>
      <c r="G51" s="65"/>
    </row>
    <row r="52" spans="2:7" x14ac:dyDescent="0.25">
      <c r="B52" s="53"/>
      <c r="C52" s="44"/>
      <c r="D52" s="28"/>
      <c r="E52" s="64"/>
      <c r="F52" s="64"/>
      <c r="G52" s="65"/>
    </row>
    <row r="53" spans="2:7" x14ac:dyDescent="0.25">
      <c r="B53" s="53"/>
      <c r="C53" s="44"/>
      <c r="D53" s="28"/>
      <c r="E53" s="64"/>
      <c r="F53" s="64"/>
      <c r="G53" s="65"/>
    </row>
    <row r="54" spans="2:7" x14ac:dyDescent="0.25">
      <c r="B54" s="53"/>
      <c r="C54" s="44"/>
      <c r="D54" s="28"/>
      <c r="E54" s="64"/>
      <c r="F54" s="64"/>
      <c r="G54" s="65"/>
    </row>
    <row r="55" spans="2:7" x14ac:dyDescent="0.25">
      <c r="B55" s="53"/>
      <c r="C55" s="44"/>
      <c r="D55" s="28"/>
      <c r="E55" s="64"/>
      <c r="F55" s="64"/>
      <c r="G55" s="65"/>
    </row>
    <row r="56" spans="2:7" x14ac:dyDescent="0.25">
      <c r="B56" s="53"/>
      <c r="C56" s="44"/>
      <c r="D56" s="28"/>
      <c r="E56" s="64"/>
      <c r="F56" s="64"/>
      <c r="G56" s="65"/>
    </row>
    <row r="57" spans="2:7" x14ac:dyDescent="0.25">
      <c r="B57" s="53"/>
      <c r="C57" s="44"/>
      <c r="D57" s="28"/>
      <c r="E57" s="64"/>
      <c r="F57" s="64"/>
      <c r="G57" s="65"/>
    </row>
    <row r="58" spans="2:7" x14ac:dyDescent="0.25">
      <c r="B58" s="53"/>
      <c r="C58" s="44"/>
      <c r="D58" s="28"/>
      <c r="E58" s="64"/>
      <c r="F58" s="64"/>
      <c r="G58" s="65"/>
    </row>
    <row r="59" spans="2:7" x14ac:dyDescent="0.25">
      <c r="B59" s="53"/>
      <c r="C59" s="44"/>
      <c r="D59" s="28"/>
      <c r="E59" s="64"/>
      <c r="F59" s="64"/>
      <c r="G59" s="65"/>
    </row>
    <row r="60" spans="2:7" x14ac:dyDescent="0.25">
      <c r="B60" s="53"/>
      <c r="C60" s="44"/>
      <c r="D60" s="28"/>
      <c r="E60" s="64"/>
      <c r="F60" s="64"/>
      <c r="G60" s="65"/>
    </row>
    <row r="61" spans="2:7" x14ac:dyDescent="0.25">
      <c r="B61" s="53"/>
      <c r="C61" s="44"/>
      <c r="D61" s="28"/>
      <c r="E61" s="64"/>
      <c r="F61" s="64"/>
      <c r="G61" s="65"/>
    </row>
    <row r="62" spans="2:7" x14ac:dyDescent="0.25">
      <c r="B62" s="53"/>
      <c r="C62" s="44"/>
      <c r="D62" s="28"/>
      <c r="E62" s="64"/>
      <c r="F62" s="64"/>
      <c r="G62" s="65"/>
    </row>
    <row r="63" spans="2:7" x14ac:dyDescent="0.25">
      <c r="B63" s="53"/>
      <c r="C63" s="44"/>
      <c r="D63" s="28"/>
      <c r="E63" s="64"/>
      <c r="F63" s="64"/>
      <c r="G63" s="65"/>
    </row>
    <row r="64" spans="2:7" x14ac:dyDescent="0.25">
      <c r="B64" s="53"/>
      <c r="C64" s="44"/>
      <c r="D64" s="28"/>
      <c r="E64" s="64"/>
      <c r="F64" s="64"/>
      <c r="G64" s="65"/>
    </row>
    <row r="65" spans="2:7" x14ac:dyDescent="0.25">
      <c r="B65" s="53"/>
      <c r="C65" s="44"/>
      <c r="D65" s="28"/>
      <c r="E65" s="64"/>
      <c r="F65" s="64"/>
      <c r="G65" s="65"/>
    </row>
    <row r="66" spans="2:7" x14ac:dyDescent="0.25">
      <c r="B66" s="53"/>
      <c r="C66" s="44"/>
      <c r="D66" s="28"/>
      <c r="E66" s="64"/>
      <c r="F66" s="64"/>
      <c r="G66" s="65"/>
    </row>
    <row r="67" spans="2:7" x14ac:dyDescent="0.25">
      <c r="B67" s="53"/>
      <c r="C67" s="44"/>
      <c r="D67" s="28"/>
      <c r="E67" s="64"/>
      <c r="F67" s="64"/>
      <c r="G67" s="65"/>
    </row>
    <row r="68" spans="2:7" x14ac:dyDescent="0.25">
      <c r="B68" s="53"/>
      <c r="C68" s="44"/>
      <c r="D68" s="28"/>
      <c r="E68" s="64"/>
      <c r="F68" s="64"/>
      <c r="G68" s="65"/>
    </row>
    <row r="69" spans="2:7" x14ac:dyDescent="0.25">
      <c r="B69" s="53"/>
      <c r="C69" s="44"/>
      <c r="D69" s="28"/>
      <c r="E69" s="64"/>
      <c r="F69" s="64"/>
      <c r="G69" s="65"/>
    </row>
    <row r="70" spans="2:7" x14ac:dyDescent="0.25">
      <c r="B70" s="53"/>
      <c r="C70" s="44"/>
      <c r="D70" s="28"/>
      <c r="E70" s="64"/>
      <c r="F70" s="64"/>
      <c r="G70" s="65"/>
    </row>
    <row r="71" spans="2:7" x14ac:dyDescent="0.25">
      <c r="B71" s="53"/>
      <c r="C71" s="44"/>
      <c r="D71" s="28"/>
      <c r="E71" s="64"/>
      <c r="F71" s="64"/>
      <c r="G71" s="65"/>
    </row>
    <row r="72" spans="2:7" x14ac:dyDescent="0.25">
      <c r="B72" s="53"/>
      <c r="C72" s="44"/>
      <c r="D72" s="28"/>
      <c r="E72" s="64"/>
      <c r="F72" s="64"/>
      <c r="G72" s="65"/>
    </row>
    <row r="73" spans="2:7" x14ac:dyDescent="0.25">
      <c r="B73" s="53"/>
      <c r="C73" s="44"/>
      <c r="D73" s="28"/>
      <c r="E73" s="64"/>
      <c r="F73" s="64"/>
      <c r="G73" s="65"/>
    </row>
    <row r="74" spans="2:7" x14ac:dyDescent="0.25">
      <c r="B74" s="53"/>
      <c r="C74" s="44"/>
      <c r="D74" s="28"/>
      <c r="E74" s="64"/>
      <c r="F74" s="64"/>
      <c r="G74" s="65"/>
    </row>
    <row r="75" spans="2:7" x14ac:dyDescent="0.25">
      <c r="B75" s="53"/>
      <c r="C75" s="44"/>
      <c r="D75" s="28"/>
      <c r="E75" s="64"/>
      <c r="F75" s="64"/>
      <c r="G75" s="65"/>
    </row>
    <row r="76" spans="2:7" x14ac:dyDescent="0.25">
      <c r="B76" s="53"/>
      <c r="C76" s="44"/>
      <c r="D76" s="28"/>
      <c r="E76" s="64"/>
      <c r="F76" s="64"/>
      <c r="G76" s="65"/>
    </row>
    <row r="77" spans="2:7" x14ac:dyDescent="0.25">
      <c r="B77" s="53"/>
      <c r="C77" s="44"/>
      <c r="D77" s="28"/>
      <c r="E77" s="64"/>
      <c r="F77" s="64"/>
      <c r="G77" s="65"/>
    </row>
    <row r="78" spans="2:7" x14ac:dyDescent="0.25">
      <c r="B78" s="53"/>
      <c r="C78" s="44"/>
      <c r="D78" s="28"/>
      <c r="E78" s="64"/>
      <c r="F78" s="64"/>
      <c r="G78" s="65"/>
    </row>
    <row r="79" spans="2:7" x14ac:dyDescent="0.25">
      <c r="B79" s="53"/>
      <c r="C79" s="44"/>
      <c r="D79" s="28"/>
      <c r="E79" s="64"/>
      <c r="F79" s="64"/>
      <c r="G79" s="65"/>
    </row>
    <row r="80" spans="2:7" x14ac:dyDescent="0.25">
      <c r="B80" s="53"/>
      <c r="C80" s="44"/>
      <c r="D80" s="28"/>
      <c r="E80" s="64"/>
      <c r="F80" s="64"/>
      <c r="G80" s="65"/>
    </row>
    <row r="81" spans="2:7" x14ac:dyDescent="0.25">
      <c r="B81" s="53"/>
      <c r="C81" s="44"/>
      <c r="D81" s="28"/>
      <c r="E81" s="64"/>
      <c r="F81" s="64"/>
      <c r="G81" s="65"/>
    </row>
    <row r="82" spans="2:7" x14ac:dyDescent="0.25">
      <c r="B82" s="53"/>
      <c r="C82" s="44"/>
      <c r="D82" s="28"/>
      <c r="E82" s="64"/>
      <c r="F82" s="64"/>
      <c r="G82" s="65"/>
    </row>
    <row r="83" spans="2:7" x14ac:dyDescent="0.25">
      <c r="B83" s="53"/>
      <c r="C83" s="44"/>
      <c r="D83" s="28"/>
      <c r="E83" s="64"/>
      <c r="F83" s="64"/>
      <c r="G83" s="65"/>
    </row>
    <row r="84" spans="2:7" x14ac:dyDescent="0.25">
      <c r="B84" s="53"/>
      <c r="C84" s="44"/>
      <c r="D84" s="28"/>
      <c r="E84" s="64"/>
      <c r="F84" s="64"/>
      <c r="G84" s="65"/>
    </row>
    <row r="85" spans="2:7" x14ac:dyDescent="0.25">
      <c r="B85" s="53"/>
      <c r="C85" s="44"/>
      <c r="D85" s="28"/>
      <c r="E85" s="64"/>
      <c r="F85" s="64"/>
      <c r="G85" s="65"/>
    </row>
    <row r="86" spans="2:7" x14ac:dyDescent="0.25">
      <c r="B86" s="53"/>
      <c r="C86" s="44"/>
      <c r="D86" s="28"/>
      <c r="E86" s="64"/>
      <c r="F86" s="64"/>
      <c r="G86" s="65"/>
    </row>
    <row r="87" spans="2:7" x14ac:dyDescent="0.25">
      <c r="B87" s="53"/>
      <c r="C87" s="44"/>
      <c r="D87" s="28"/>
      <c r="E87" s="64"/>
      <c r="F87" s="64"/>
      <c r="G87" s="65"/>
    </row>
    <row r="88" spans="2:7" x14ac:dyDescent="0.25">
      <c r="B88" s="53"/>
      <c r="C88" s="44"/>
      <c r="D88" s="28"/>
      <c r="E88" s="64"/>
      <c r="F88" s="64"/>
      <c r="G88" s="65"/>
    </row>
    <row r="89" spans="2:7" x14ac:dyDescent="0.25">
      <c r="B89" s="53"/>
      <c r="C89" s="44"/>
      <c r="D89" s="28"/>
      <c r="E89" s="64"/>
      <c r="F89" s="64"/>
      <c r="G89" s="65"/>
    </row>
    <row r="90" spans="2:7" x14ac:dyDescent="0.25">
      <c r="B90" s="53"/>
      <c r="C90" s="44"/>
      <c r="D90" s="28"/>
      <c r="E90" s="64"/>
      <c r="F90" s="64"/>
      <c r="G90" s="65"/>
    </row>
    <row r="91" spans="2:7" x14ac:dyDescent="0.25">
      <c r="B91" s="53"/>
      <c r="C91" s="44"/>
      <c r="D91" s="28"/>
      <c r="E91" s="64"/>
      <c r="F91" s="64"/>
      <c r="G91" s="65"/>
    </row>
    <row r="92" spans="2:7" x14ac:dyDescent="0.25">
      <c r="B92" s="53"/>
      <c r="C92" s="44"/>
      <c r="D92" s="28"/>
      <c r="E92" s="64"/>
      <c r="F92" s="64"/>
      <c r="G92" s="65"/>
    </row>
    <row r="93" spans="2:7" x14ac:dyDescent="0.25">
      <c r="B93" s="53"/>
      <c r="C93" s="44"/>
      <c r="D93" s="28"/>
      <c r="E93" s="64"/>
      <c r="F93" s="64"/>
      <c r="G93" s="65"/>
    </row>
    <row r="94" spans="2:7" x14ac:dyDescent="0.25">
      <c r="B94" s="53"/>
      <c r="C94" s="44"/>
      <c r="D94" s="28"/>
      <c r="E94" s="64"/>
      <c r="F94" s="64"/>
      <c r="G94" s="65"/>
    </row>
    <row r="95" spans="2:7" x14ac:dyDescent="0.25">
      <c r="B95" s="53"/>
      <c r="C95" s="44"/>
      <c r="D95" s="28"/>
      <c r="E95" s="64"/>
      <c r="F95" s="64"/>
      <c r="G95" s="65"/>
    </row>
    <row r="96" spans="2:7" x14ac:dyDescent="0.25">
      <c r="B96" s="53"/>
      <c r="C96" s="44"/>
      <c r="D96" s="28"/>
      <c r="E96" s="64"/>
      <c r="F96" s="64"/>
      <c r="G96" s="65"/>
    </row>
    <row r="97" spans="2:7" x14ac:dyDescent="0.25">
      <c r="B97" s="53"/>
      <c r="C97" s="44"/>
      <c r="D97" s="28"/>
      <c r="E97" s="64"/>
      <c r="F97" s="64"/>
      <c r="G97" s="65"/>
    </row>
    <row r="98" spans="2:7" x14ac:dyDescent="0.25">
      <c r="B98" s="53"/>
      <c r="C98" s="44"/>
      <c r="D98" s="28"/>
      <c r="E98" s="64"/>
      <c r="F98" s="64"/>
      <c r="G98" s="65"/>
    </row>
    <row r="99" spans="2:7" x14ac:dyDescent="0.25">
      <c r="B99" s="53"/>
      <c r="C99" s="44"/>
      <c r="D99" s="28"/>
      <c r="E99" s="64"/>
      <c r="F99" s="64"/>
      <c r="G99" s="65"/>
    </row>
    <row r="100" spans="2:7" x14ac:dyDescent="0.25">
      <c r="B100" s="53"/>
      <c r="C100" s="44"/>
      <c r="D100" s="28"/>
      <c r="E100" s="64"/>
      <c r="F100" s="64"/>
      <c r="G100" s="65"/>
    </row>
    <row r="101" spans="2:7" x14ac:dyDescent="0.25">
      <c r="B101" s="53"/>
      <c r="C101" s="44"/>
      <c r="D101" s="28"/>
      <c r="E101" s="64"/>
      <c r="F101" s="64"/>
      <c r="G101" s="65"/>
    </row>
    <row r="102" spans="2:7" x14ac:dyDescent="0.25">
      <c r="B102" s="53"/>
      <c r="C102" s="44"/>
      <c r="D102" s="28"/>
      <c r="E102" s="64"/>
      <c r="F102" s="64"/>
      <c r="G102" s="65"/>
    </row>
    <row r="103" spans="2:7" x14ac:dyDescent="0.25">
      <c r="B103" s="53"/>
      <c r="C103" s="44"/>
      <c r="D103" s="28"/>
      <c r="E103" s="64"/>
      <c r="F103" s="64"/>
      <c r="G103" s="65"/>
    </row>
    <row r="104" spans="2:7" x14ac:dyDescent="0.25">
      <c r="B104" s="53"/>
      <c r="C104" s="44"/>
      <c r="D104" s="28"/>
      <c r="E104" s="64"/>
      <c r="F104" s="64"/>
      <c r="G104" s="65"/>
    </row>
    <row r="105" spans="2:7" x14ac:dyDescent="0.25">
      <c r="B105" s="53"/>
      <c r="C105" s="44"/>
      <c r="D105" s="28"/>
      <c r="E105" s="64"/>
      <c r="F105" s="64"/>
      <c r="G105" s="65"/>
    </row>
    <row r="106" spans="2:7" x14ac:dyDescent="0.25">
      <c r="B106" s="53"/>
      <c r="C106" s="44"/>
      <c r="D106" s="28"/>
      <c r="E106" s="64"/>
      <c r="F106" s="64"/>
      <c r="G106" s="65"/>
    </row>
    <row r="107" spans="2:7" x14ac:dyDescent="0.25">
      <c r="B107" s="53"/>
      <c r="C107" s="44"/>
      <c r="D107" s="28"/>
      <c r="E107" s="64"/>
      <c r="F107" s="64"/>
      <c r="G107" s="65"/>
    </row>
    <row r="108" spans="2:7" x14ac:dyDescent="0.25">
      <c r="B108" s="53"/>
      <c r="C108" s="44"/>
      <c r="D108" s="28"/>
      <c r="E108" s="64"/>
      <c r="F108" s="64"/>
      <c r="G108" s="65"/>
    </row>
    <row r="109" spans="2:7" ht="15.75" thickBot="1" x14ac:dyDescent="0.3">
      <c r="B109" s="54"/>
      <c r="C109" s="55"/>
      <c r="D109" s="56"/>
      <c r="E109" s="66"/>
      <c r="F109" s="66"/>
      <c r="G109" s="67"/>
    </row>
  </sheetData>
  <mergeCells count="107">
    <mergeCell ref="E108:G108"/>
    <mergeCell ref="E109:G109"/>
    <mergeCell ref="B8:G8"/>
    <mergeCell ref="E9:G9"/>
    <mergeCell ref="E10:G10"/>
    <mergeCell ref="E11:G11"/>
    <mergeCell ref="E12:G12"/>
    <mergeCell ref="E13:G13"/>
    <mergeCell ref="E14:G14"/>
    <mergeCell ref="E15:G15"/>
    <mergeCell ref="E16:G16"/>
    <mergeCell ref="E17:G17"/>
    <mergeCell ref="E18:G18"/>
    <mergeCell ref="E19:G19"/>
    <mergeCell ref="E20:G20"/>
    <mergeCell ref="E21:G21"/>
    <mergeCell ref="E22:G22"/>
    <mergeCell ref="E23:G23"/>
    <mergeCell ref="E103:G103"/>
    <mergeCell ref="E104:G104"/>
    <mergeCell ref="E105:G105"/>
    <mergeCell ref="E106:G106"/>
    <mergeCell ref="E107:G107"/>
    <mergeCell ref="E98:G98"/>
    <mergeCell ref="E99:G99"/>
    <mergeCell ref="E100:G100"/>
    <mergeCell ref="E101:G101"/>
    <mergeCell ref="E102:G102"/>
    <mergeCell ref="E93:G93"/>
    <mergeCell ref="E94:G94"/>
    <mergeCell ref="E95:G95"/>
    <mergeCell ref="E96:G96"/>
    <mergeCell ref="E97:G97"/>
    <mergeCell ref="E88:G88"/>
    <mergeCell ref="E89:G89"/>
    <mergeCell ref="E90:G90"/>
    <mergeCell ref="E91:G91"/>
    <mergeCell ref="E92:G92"/>
    <mergeCell ref="E83:G83"/>
    <mergeCell ref="E84:G84"/>
    <mergeCell ref="E85:G85"/>
    <mergeCell ref="E86:G86"/>
    <mergeCell ref="E87:G87"/>
    <mergeCell ref="E78:G78"/>
    <mergeCell ref="E79:G79"/>
    <mergeCell ref="E80:G80"/>
    <mergeCell ref="E81:G81"/>
    <mergeCell ref="E82:G82"/>
    <mergeCell ref="E73:G73"/>
    <mergeCell ref="E74:G74"/>
    <mergeCell ref="E75:G75"/>
    <mergeCell ref="E76:G76"/>
    <mergeCell ref="E77:G77"/>
    <mergeCell ref="E68:G68"/>
    <mergeCell ref="E69:G69"/>
    <mergeCell ref="E70:G70"/>
    <mergeCell ref="E71:G71"/>
    <mergeCell ref="E72:G72"/>
    <mergeCell ref="E63:G63"/>
    <mergeCell ref="E64:G64"/>
    <mergeCell ref="E65:G65"/>
    <mergeCell ref="E66:G66"/>
    <mergeCell ref="E67:G67"/>
    <mergeCell ref="E58:G58"/>
    <mergeCell ref="E59:G59"/>
    <mergeCell ref="E60:G60"/>
    <mergeCell ref="E61:G61"/>
    <mergeCell ref="E62:G62"/>
    <mergeCell ref="E53:G53"/>
    <mergeCell ref="E54:G54"/>
    <mergeCell ref="E55:G55"/>
    <mergeCell ref="E56:G56"/>
    <mergeCell ref="E57:G57"/>
    <mergeCell ref="E48:G48"/>
    <mergeCell ref="E49:G49"/>
    <mergeCell ref="E50:G50"/>
    <mergeCell ref="E51:G51"/>
    <mergeCell ref="E52:G52"/>
    <mergeCell ref="E43:G43"/>
    <mergeCell ref="E44:G44"/>
    <mergeCell ref="E45:G45"/>
    <mergeCell ref="E46:G46"/>
    <mergeCell ref="E47:G47"/>
    <mergeCell ref="E38:G38"/>
    <mergeCell ref="E39:G39"/>
    <mergeCell ref="E40:G40"/>
    <mergeCell ref="E41:G41"/>
    <mergeCell ref="E42:G42"/>
    <mergeCell ref="E33:G33"/>
    <mergeCell ref="E34:G34"/>
    <mergeCell ref="E35:G35"/>
    <mergeCell ref="E36:G36"/>
    <mergeCell ref="E37:G37"/>
    <mergeCell ref="B2:D2"/>
    <mergeCell ref="C3:D3"/>
    <mergeCell ref="C4:D4"/>
    <mergeCell ref="C5:D5"/>
    <mergeCell ref="E28:G28"/>
    <mergeCell ref="E29:G29"/>
    <mergeCell ref="E30:G30"/>
    <mergeCell ref="E31:G31"/>
    <mergeCell ref="E32:G32"/>
    <mergeCell ref="E24:G24"/>
    <mergeCell ref="E25:G25"/>
    <mergeCell ref="E26:G26"/>
    <mergeCell ref="E27:G27"/>
    <mergeCell ref="C6:D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100"/>
  <sheetViews>
    <sheetView zoomScale="85" zoomScaleNormal="85" workbookViewId="0">
      <pane xSplit="3" topLeftCell="D1" activePane="topRight" state="frozenSplit"/>
      <selection pane="topRight" activeCell="H2" sqref="H2"/>
    </sheetView>
  </sheetViews>
  <sheetFormatPr defaultRowHeight="15" customHeight="1" x14ac:dyDescent="0.25"/>
  <cols>
    <col min="1" max="1" width="7.28515625" style="20" customWidth="1"/>
    <col min="2" max="2" width="7.28515625" style="19" bestFit="1" customWidth="1"/>
    <col min="3" max="3" width="6.5703125" style="23" customWidth="1"/>
    <col min="4" max="5" width="6" style="22" customWidth="1"/>
    <col min="6" max="7" width="12.140625" style="19" customWidth="1"/>
    <col min="8" max="8" width="12.140625" style="41" customWidth="1"/>
    <col min="9" max="9" width="12.140625" style="42" customWidth="1"/>
    <col min="10" max="10" width="12.140625" style="19" customWidth="1"/>
    <col min="11" max="11" width="12.140625" style="42" customWidth="1"/>
    <col min="12" max="13" width="12.140625" style="19" customWidth="1"/>
    <col min="14" max="16384" width="9.140625" style="19"/>
  </cols>
  <sheetData>
    <row r="1" spans="1:13" s="27" customFormat="1" ht="45.75" customHeight="1" x14ac:dyDescent="0.3">
      <c r="A1" s="31" t="s">
        <v>37</v>
      </c>
      <c r="B1" s="27" t="s">
        <v>0</v>
      </c>
      <c r="C1" s="32" t="s">
        <v>31</v>
      </c>
      <c r="D1" s="33" t="s">
        <v>32</v>
      </c>
      <c r="E1" s="33"/>
      <c r="F1" s="34" t="s">
        <v>33</v>
      </c>
      <c r="G1" s="27" t="s">
        <v>34</v>
      </c>
      <c r="H1" s="35" t="s">
        <v>1</v>
      </c>
      <c r="I1" s="36" t="s">
        <v>2</v>
      </c>
      <c r="J1" s="27" t="s">
        <v>4</v>
      </c>
      <c r="K1" s="36" t="s">
        <v>3</v>
      </c>
      <c r="L1" s="27" t="s">
        <v>8</v>
      </c>
      <c r="M1" s="27" t="s">
        <v>9</v>
      </c>
    </row>
    <row r="2" spans="1:13" s="21" customFormat="1" ht="15" customHeight="1" x14ac:dyDescent="0.25">
      <c r="A2" s="19">
        <f>IF(NOT(ISBLANK(Main!B10)),1,0)</f>
        <v>1</v>
      </c>
      <c r="B2" s="37">
        <v>4564</v>
      </c>
      <c r="C2" s="38">
        <f>Main!B10</f>
        <v>0.8</v>
      </c>
      <c r="D2" s="37">
        <f>Main!C10</f>
        <v>0.05</v>
      </c>
      <c r="E2" s="37"/>
      <c r="F2" s="19">
        <f t="shared" ref="F2:F33" si="0">IF($A2&gt;0,C2*$A2,"")</f>
        <v>0.8</v>
      </c>
      <c r="G2" s="19">
        <f t="shared" ref="G2:G33" si="1">IF($A2&gt;0,D2*$A2,"")</f>
        <v>0.05</v>
      </c>
      <c r="H2" s="39">
        <f t="shared" ref="H2:H33" si="2">IF(A2&gt;0,(C2/D2)^2,"")</f>
        <v>256</v>
      </c>
      <c r="I2" s="40">
        <f t="shared" ref="I2:I33" si="3">IF(A2&gt;0,LN(C2),"")</f>
        <v>-0.22314355131420971</v>
      </c>
      <c r="J2" s="21">
        <f t="shared" ref="J2:J33" si="4">IF(A2&gt;0,H2*I2,"")</f>
        <v>-57.124749136437686</v>
      </c>
      <c r="K2" s="40">
        <f>IF(A2&gt;0,H2*(I2-calcs2!$B$21)^2,"")</f>
        <v>4.6631378642443483E-3</v>
      </c>
      <c r="L2" s="21">
        <f t="shared" ref="L2:L33" si="5">IF(A2&gt;0,D2^2,"")</f>
        <v>2.5000000000000005E-3</v>
      </c>
      <c r="M2" s="21">
        <f t="shared" ref="M2:M33" si="6">IF(A2&gt;0,1/L2,"")</f>
        <v>399.99999999999994</v>
      </c>
    </row>
    <row r="3" spans="1:13" s="21" customFormat="1" ht="15" customHeight="1" x14ac:dyDescent="0.25">
      <c r="A3" s="19">
        <f>IF(NOT(ISBLANK(Main!B11)),1,0)</f>
        <v>1</v>
      </c>
      <c r="B3" s="19">
        <v>4565</v>
      </c>
      <c r="C3" s="38">
        <f>Main!B11</f>
        <v>0.7</v>
      </c>
      <c r="D3" s="37">
        <f>Main!C11</f>
        <v>0.4</v>
      </c>
      <c r="E3" s="22"/>
      <c r="F3" s="19">
        <f t="shared" si="0"/>
        <v>0.7</v>
      </c>
      <c r="G3" s="19">
        <f t="shared" si="1"/>
        <v>0.4</v>
      </c>
      <c r="H3" s="39">
        <f t="shared" si="2"/>
        <v>3.0624999999999991</v>
      </c>
      <c r="I3" s="40">
        <f t="shared" si="3"/>
        <v>-0.35667494393873245</v>
      </c>
      <c r="J3" s="21">
        <f t="shared" si="4"/>
        <v>-1.0923170158123678</v>
      </c>
      <c r="K3" s="40">
        <f>IF(A3&gt;0,H3*(I3-calcs2!$B$21)^2,"")</f>
        <v>5.1171429031293181E-2</v>
      </c>
      <c r="L3" s="21">
        <f t="shared" si="5"/>
        <v>0.16000000000000003</v>
      </c>
      <c r="M3" s="21">
        <f t="shared" si="6"/>
        <v>6.2499999999999991</v>
      </c>
    </row>
    <row r="4" spans="1:13" s="21" customFormat="1" ht="15" customHeight="1" x14ac:dyDescent="0.25">
      <c r="A4" s="19">
        <f>IF(NOT(ISBLANK(Main!B12)),1,0)</f>
        <v>1</v>
      </c>
      <c r="B4" s="19">
        <v>4566</v>
      </c>
      <c r="C4" s="38">
        <f>Main!B12</f>
        <v>0.72</v>
      </c>
      <c r="D4" s="37">
        <f>Main!C12</f>
        <v>0.5</v>
      </c>
      <c r="E4" s="22"/>
      <c r="F4" s="19">
        <f t="shared" si="0"/>
        <v>0.72</v>
      </c>
      <c r="G4" s="19">
        <f t="shared" si="1"/>
        <v>0.5</v>
      </c>
      <c r="H4" s="39">
        <f t="shared" si="2"/>
        <v>2.0735999999999999</v>
      </c>
      <c r="I4" s="40">
        <f t="shared" si="3"/>
        <v>-0.3285040669720361</v>
      </c>
      <c r="J4" s="21">
        <f t="shared" si="4"/>
        <v>-0.68118603327321403</v>
      </c>
      <c r="K4" s="40">
        <f>IF(A4&gt;0,H4*(I4-calcs2!$B$21)^2,"")</f>
        <v>2.1191584818174812E-2</v>
      </c>
      <c r="L4" s="21">
        <f t="shared" si="5"/>
        <v>0.25</v>
      </c>
      <c r="M4" s="21">
        <f t="shared" si="6"/>
        <v>4</v>
      </c>
    </row>
    <row r="5" spans="1:13" s="21" customFormat="1" ht="15" customHeight="1" x14ac:dyDescent="0.25">
      <c r="A5" s="19">
        <f>IF(NOT(ISBLANK(Main!B13)),1,0)</f>
        <v>1</v>
      </c>
      <c r="B5" s="19">
        <v>4568</v>
      </c>
      <c r="C5" s="38">
        <f>Main!B13</f>
        <v>0.65</v>
      </c>
      <c r="D5" s="37">
        <f>Main!C13</f>
        <v>0.42</v>
      </c>
      <c r="E5" s="22"/>
      <c r="F5" s="19">
        <f t="shared" si="0"/>
        <v>0.65</v>
      </c>
      <c r="G5" s="19">
        <f t="shared" si="1"/>
        <v>0.42</v>
      </c>
      <c r="H5" s="39">
        <f t="shared" si="2"/>
        <v>2.3951247165532883</v>
      </c>
      <c r="I5" s="40">
        <f t="shared" si="3"/>
        <v>-0.43078291609245423</v>
      </c>
      <c r="J5" s="21">
        <f t="shared" si="4"/>
        <v>-1.0317788098019385</v>
      </c>
      <c r="K5" s="40">
        <f>IF(A5&gt;0,H5*(I5-calcs2!$B$21)^2,"")</f>
        <v>9.9062197946683098E-2</v>
      </c>
      <c r="L5" s="21">
        <f t="shared" si="5"/>
        <v>0.17639999999999997</v>
      </c>
      <c r="M5" s="21">
        <f t="shared" si="6"/>
        <v>5.6689342403628125</v>
      </c>
    </row>
    <row r="6" spans="1:13" s="21" customFormat="1" ht="15" customHeight="1" x14ac:dyDescent="0.25">
      <c r="A6" s="19">
        <f>IF(NOT(ISBLANK(Main!B14)),1,0)</f>
        <v>0</v>
      </c>
      <c r="B6" s="19">
        <v>4567</v>
      </c>
      <c r="C6" s="38">
        <f>Main!B14</f>
        <v>0</v>
      </c>
      <c r="D6" s="37">
        <f>Main!C14</f>
        <v>0</v>
      </c>
      <c r="E6" s="22"/>
      <c r="F6" s="19" t="str">
        <f t="shared" si="0"/>
        <v/>
      </c>
      <c r="G6" s="19" t="str">
        <f t="shared" si="1"/>
        <v/>
      </c>
      <c r="H6" s="39" t="str">
        <f t="shared" si="2"/>
        <v/>
      </c>
      <c r="I6" s="40" t="str">
        <f t="shared" si="3"/>
        <v/>
      </c>
      <c r="J6" s="21" t="str">
        <f t="shared" si="4"/>
        <v/>
      </c>
      <c r="K6" s="40" t="str">
        <f>IF(A6&gt;0,H6*(I6-calcs2!$B$21)^2,"")</f>
        <v/>
      </c>
      <c r="L6" s="21" t="str">
        <f t="shared" si="5"/>
        <v/>
      </c>
      <c r="M6" s="21" t="str">
        <f t="shared" si="6"/>
        <v/>
      </c>
    </row>
    <row r="7" spans="1:13" s="21" customFormat="1" ht="15" customHeight="1" x14ac:dyDescent="0.25">
      <c r="A7" s="19">
        <f>IF(NOT(ISBLANK(Main!B15)),1,0)</f>
        <v>0</v>
      </c>
      <c r="B7" s="37">
        <v>4522</v>
      </c>
      <c r="C7" s="38">
        <f>Main!B15</f>
        <v>0</v>
      </c>
      <c r="D7" s="37">
        <f>Main!C15</f>
        <v>0</v>
      </c>
      <c r="E7" s="37"/>
      <c r="F7" s="19" t="str">
        <f t="shared" si="0"/>
        <v/>
      </c>
      <c r="G7" s="19" t="str">
        <f t="shared" si="1"/>
        <v/>
      </c>
      <c r="H7" s="39" t="str">
        <f t="shared" si="2"/>
        <v/>
      </c>
      <c r="I7" s="40" t="str">
        <f t="shared" si="3"/>
        <v/>
      </c>
      <c r="J7" s="21" t="str">
        <f t="shared" si="4"/>
        <v/>
      </c>
      <c r="K7" s="40" t="str">
        <f>IF(A7&gt;0,H7*(I7-calcs2!$B$21)^2,"")</f>
        <v/>
      </c>
      <c r="L7" s="21" t="str">
        <f t="shared" si="5"/>
        <v/>
      </c>
      <c r="M7" s="21" t="str">
        <f t="shared" si="6"/>
        <v/>
      </c>
    </row>
    <row r="8" spans="1:13" s="21" customFormat="1" ht="15" customHeight="1" x14ac:dyDescent="0.25">
      <c r="A8" s="19">
        <f>IF(NOT(ISBLANK(Main!B16)),1,0)</f>
        <v>0</v>
      </c>
      <c r="B8" s="37">
        <v>4523</v>
      </c>
      <c r="C8" s="38">
        <f>Main!B16</f>
        <v>0</v>
      </c>
      <c r="D8" s="37">
        <f>Main!C16</f>
        <v>0</v>
      </c>
      <c r="E8" s="37"/>
      <c r="F8" s="19" t="str">
        <f t="shared" si="0"/>
        <v/>
      </c>
      <c r="G8" s="19" t="str">
        <f t="shared" si="1"/>
        <v/>
      </c>
      <c r="H8" s="39" t="str">
        <f t="shared" si="2"/>
        <v/>
      </c>
      <c r="I8" s="40" t="str">
        <f t="shared" si="3"/>
        <v/>
      </c>
      <c r="J8" s="21" t="str">
        <f t="shared" si="4"/>
        <v/>
      </c>
      <c r="K8" s="40" t="str">
        <f>IF(A8&gt;0,H8*(I8-calcs2!$B$21)^2,"")</f>
        <v/>
      </c>
      <c r="L8" s="21" t="str">
        <f t="shared" si="5"/>
        <v/>
      </c>
      <c r="M8" s="21" t="str">
        <f t="shared" si="6"/>
        <v/>
      </c>
    </row>
    <row r="9" spans="1:13" s="21" customFormat="1" ht="15" customHeight="1" x14ac:dyDescent="0.25">
      <c r="A9" s="19">
        <f>IF(NOT(ISBLANK(Main!B17)),1,0)</f>
        <v>0</v>
      </c>
      <c r="B9" s="37">
        <v>4524</v>
      </c>
      <c r="C9" s="38">
        <f>Main!B17</f>
        <v>0</v>
      </c>
      <c r="D9" s="37">
        <f>Main!C17</f>
        <v>0</v>
      </c>
      <c r="E9" s="37"/>
      <c r="F9" s="19" t="str">
        <f t="shared" si="0"/>
        <v/>
      </c>
      <c r="G9" s="19" t="str">
        <f t="shared" si="1"/>
        <v/>
      </c>
      <c r="H9" s="39" t="str">
        <f t="shared" si="2"/>
        <v/>
      </c>
      <c r="I9" s="40" t="str">
        <f t="shared" si="3"/>
        <v/>
      </c>
      <c r="J9" s="21" t="str">
        <f t="shared" si="4"/>
        <v/>
      </c>
      <c r="K9" s="40" t="str">
        <f>IF(A9&gt;0,H9*(I9-calcs2!$B$21)^2,"")</f>
        <v/>
      </c>
      <c r="L9" s="21" t="str">
        <f t="shared" si="5"/>
        <v/>
      </c>
      <c r="M9" s="21" t="str">
        <f t="shared" si="6"/>
        <v/>
      </c>
    </row>
    <row r="10" spans="1:13" s="21" customFormat="1" ht="15" customHeight="1" x14ac:dyDescent="0.25">
      <c r="A10" s="19">
        <f>IF(NOT(ISBLANK(Main!B18)),1,0)</f>
        <v>0</v>
      </c>
      <c r="B10" s="37">
        <v>4525</v>
      </c>
      <c r="C10" s="38">
        <f>Main!B18</f>
        <v>0</v>
      </c>
      <c r="D10" s="37">
        <f>Main!C18</f>
        <v>0</v>
      </c>
      <c r="E10" s="37"/>
      <c r="F10" s="19" t="str">
        <f t="shared" si="0"/>
        <v/>
      </c>
      <c r="G10" s="19" t="str">
        <f t="shared" si="1"/>
        <v/>
      </c>
      <c r="H10" s="39" t="str">
        <f t="shared" si="2"/>
        <v/>
      </c>
      <c r="I10" s="40" t="str">
        <f t="shared" si="3"/>
        <v/>
      </c>
      <c r="J10" s="21" t="str">
        <f t="shared" si="4"/>
        <v/>
      </c>
      <c r="K10" s="40" t="str">
        <f>IF(A10&gt;0,H10*(I10-calcs2!$B$21)^2,"")</f>
        <v/>
      </c>
      <c r="L10" s="21" t="str">
        <f t="shared" si="5"/>
        <v/>
      </c>
      <c r="M10" s="21" t="str">
        <f t="shared" si="6"/>
        <v/>
      </c>
    </row>
    <row r="11" spans="1:13" ht="15" customHeight="1" x14ac:dyDescent="0.25">
      <c r="A11" s="19">
        <f>IF(NOT(ISBLANK(Main!B19)),1,0)</f>
        <v>0</v>
      </c>
      <c r="B11" s="37">
        <v>4526</v>
      </c>
      <c r="C11" s="38">
        <f>Main!B19</f>
        <v>0</v>
      </c>
      <c r="D11" s="37">
        <f>Main!C19</f>
        <v>0</v>
      </c>
      <c r="E11" s="37"/>
      <c r="F11" s="19" t="str">
        <f t="shared" si="0"/>
        <v/>
      </c>
      <c r="G11" s="19" t="str">
        <f t="shared" si="1"/>
        <v/>
      </c>
      <c r="H11" s="39" t="str">
        <f t="shared" si="2"/>
        <v/>
      </c>
      <c r="I11" s="40" t="str">
        <f t="shared" si="3"/>
        <v/>
      </c>
      <c r="J11" s="21" t="str">
        <f t="shared" si="4"/>
        <v/>
      </c>
      <c r="K11" s="40" t="str">
        <f>IF(A11&gt;0,H11*(I11-calcs2!$B$21)^2,"")</f>
        <v/>
      </c>
      <c r="L11" s="21" t="str">
        <f t="shared" si="5"/>
        <v/>
      </c>
      <c r="M11" s="21" t="str">
        <f t="shared" si="6"/>
        <v/>
      </c>
    </row>
    <row r="12" spans="1:13" ht="15" customHeight="1" x14ac:dyDescent="0.25">
      <c r="A12" s="19">
        <f>IF(NOT(ISBLANK(Main!B20)),1,0)</f>
        <v>0</v>
      </c>
      <c r="B12" s="37">
        <v>7799</v>
      </c>
      <c r="C12" s="38">
        <f>Main!B20</f>
        <v>0</v>
      </c>
      <c r="D12" s="37">
        <f>Main!C20</f>
        <v>0</v>
      </c>
      <c r="E12" s="37"/>
      <c r="F12" s="19" t="str">
        <f t="shared" si="0"/>
        <v/>
      </c>
      <c r="G12" s="19" t="str">
        <f t="shared" si="1"/>
        <v/>
      </c>
      <c r="H12" s="39" t="str">
        <f t="shared" si="2"/>
        <v/>
      </c>
      <c r="I12" s="40" t="str">
        <f t="shared" si="3"/>
        <v/>
      </c>
      <c r="J12" s="21" t="str">
        <f t="shared" si="4"/>
        <v/>
      </c>
      <c r="K12" s="40" t="str">
        <f>IF(A12&gt;0,H12*(I12-calcs2!$B$21)^2,"")</f>
        <v/>
      </c>
      <c r="L12" s="21" t="str">
        <f t="shared" si="5"/>
        <v/>
      </c>
      <c r="M12" s="21" t="str">
        <f t="shared" si="6"/>
        <v/>
      </c>
    </row>
    <row r="13" spans="1:13" ht="15" customHeight="1" x14ac:dyDescent="0.25">
      <c r="A13" s="19">
        <f>IF(NOT(ISBLANK(Main!B21)),1,0)</f>
        <v>0</v>
      </c>
      <c r="B13" s="37">
        <v>4528</v>
      </c>
      <c r="C13" s="38">
        <f>Main!B21</f>
        <v>0</v>
      </c>
      <c r="D13" s="37">
        <f>Main!C21</f>
        <v>0</v>
      </c>
      <c r="E13" s="37"/>
      <c r="F13" s="19" t="str">
        <f t="shared" si="0"/>
        <v/>
      </c>
      <c r="G13" s="19" t="str">
        <f t="shared" si="1"/>
        <v/>
      </c>
      <c r="H13" s="39" t="str">
        <f t="shared" si="2"/>
        <v/>
      </c>
      <c r="I13" s="40" t="str">
        <f t="shared" si="3"/>
        <v/>
      </c>
      <c r="J13" s="21" t="str">
        <f t="shared" si="4"/>
        <v/>
      </c>
      <c r="K13" s="40" t="str">
        <f>IF(A13&gt;0,H13*(I13-calcs2!$B$21)^2,"")</f>
        <v/>
      </c>
      <c r="L13" s="21" t="str">
        <f t="shared" si="5"/>
        <v/>
      </c>
      <c r="M13" s="21" t="str">
        <f t="shared" si="6"/>
        <v/>
      </c>
    </row>
    <row r="14" spans="1:13" ht="15" customHeight="1" x14ac:dyDescent="0.25">
      <c r="A14" s="19">
        <f>IF(NOT(ISBLANK(Main!B22)),1,0)</f>
        <v>0</v>
      </c>
      <c r="B14" s="37">
        <v>4529</v>
      </c>
      <c r="C14" s="38">
        <f>Main!B22</f>
        <v>0</v>
      </c>
      <c r="D14" s="37">
        <f>Main!C22</f>
        <v>0</v>
      </c>
      <c r="E14" s="37"/>
      <c r="F14" s="19" t="str">
        <f t="shared" si="0"/>
        <v/>
      </c>
      <c r="G14" s="19" t="str">
        <f t="shared" si="1"/>
        <v/>
      </c>
      <c r="H14" s="39" t="str">
        <f t="shared" si="2"/>
        <v/>
      </c>
      <c r="I14" s="40" t="str">
        <f t="shared" si="3"/>
        <v/>
      </c>
      <c r="J14" s="21" t="str">
        <f t="shared" si="4"/>
        <v/>
      </c>
      <c r="K14" s="40" t="str">
        <f>IF(A14&gt;0,H14*(I14-calcs2!$B$21)^2,"")</f>
        <v/>
      </c>
      <c r="L14" s="21" t="str">
        <f t="shared" si="5"/>
        <v/>
      </c>
      <c r="M14" s="21" t="str">
        <f t="shared" si="6"/>
        <v/>
      </c>
    </row>
    <row r="15" spans="1:13" ht="15" customHeight="1" x14ac:dyDescent="0.25">
      <c r="A15" s="19">
        <f>IF(NOT(ISBLANK(Main!B23)),1,0)</f>
        <v>0</v>
      </c>
      <c r="B15" s="37">
        <v>4532</v>
      </c>
      <c r="C15" s="38">
        <f>Main!B23</f>
        <v>0</v>
      </c>
      <c r="D15" s="37">
        <f>Main!C23</f>
        <v>0</v>
      </c>
      <c r="E15" s="37"/>
      <c r="F15" s="19" t="str">
        <f t="shared" si="0"/>
        <v/>
      </c>
      <c r="G15" s="19" t="str">
        <f t="shared" si="1"/>
        <v/>
      </c>
      <c r="H15" s="39" t="str">
        <f t="shared" si="2"/>
        <v/>
      </c>
      <c r="I15" s="40" t="str">
        <f t="shared" si="3"/>
        <v/>
      </c>
      <c r="J15" s="21" t="str">
        <f t="shared" si="4"/>
        <v/>
      </c>
      <c r="K15" s="40" t="str">
        <f>IF(A15&gt;0,H15*(I15-calcs2!$B$21)^2,"")</f>
        <v/>
      </c>
      <c r="L15" s="21" t="str">
        <f t="shared" si="5"/>
        <v/>
      </c>
      <c r="M15" s="21" t="str">
        <f t="shared" si="6"/>
        <v/>
      </c>
    </row>
    <row r="16" spans="1:13" ht="15" customHeight="1" x14ac:dyDescent="0.25">
      <c r="A16" s="19">
        <f>IF(NOT(ISBLANK(Main!B24)),1,0)</f>
        <v>0</v>
      </c>
      <c r="B16" s="19">
        <v>7800</v>
      </c>
      <c r="C16" s="38">
        <f>Main!B24</f>
        <v>0</v>
      </c>
      <c r="D16" s="37">
        <f>Main!C24</f>
        <v>0</v>
      </c>
      <c r="F16" s="19" t="str">
        <f t="shared" si="0"/>
        <v/>
      </c>
      <c r="G16" s="19" t="str">
        <f t="shared" si="1"/>
        <v/>
      </c>
      <c r="H16" s="39" t="str">
        <f t="shared" si="2"/>
        <v/>
      </c>
      <c r="I16" s="40" t="str">
        <f t="shared" si="3"/>
        <v/>
      </c>
      <c r="J16" s="21" t="str">
        <f t="shared" si="4"/>
        <v/>
      </c>
      <c r="K16" s="40" t="str">
        <f>IF(A16&gt;0,H16*(I16-calcs2!$B$21)^2,"")</f>
        <v/>
      </c>
      <c r="L16" s="21" t="str">
        <f t="shared" si="5"/>
        <v/>
      </c>
      <c r="M16" s="21" t="str">
        <f t="shared" si="6"/>
        <v/>
      </c>
    </row>
    <row r="17" spans="1:13" ht="15" customHeight="1" x14ac:dyDescent="0.25">
      <c r="A17" s="19">
        <f>IF(NOT(ISBLANK(Main!B25)),1,0)</f>
        <v>0</v>
      </c>
      <c r="B17" s="19">
        <v>4530</v>
      </c>
      <c r="C17" s="38">
        <f>Main!B25</f>
        <v>0</v>
      </c>
      <c r="D17" s="37">
        <f>Main!C25</f>
        <v>0</v>
      </c>
      <c r="F17" s="19" t="str">
        <f t="shared" si="0"/>
        <v/>
      </c>
      <c r="G17" s="19" t="str">
        <f t="shared" si="1"/>
        <v/>
      </c>
      <c r="H17" s="39" t="str">
        <f t="shared" si="2"/>
        <v/>
      </c>
      <c r="I17" s="40" t="str">
        <f t="shared" si="3"/>
        <v/>
      </c>
      <c r="J17" s="21" t="str">
        <f t="shared" si="4"/>
        <v/>
      </c>
      <c r="K17" s="40" t="str">
        <f>IF(A17&gt;0,H17*(I17-calcs2!$B$21)^2,"")</f>
        <v/>
      </c>
      <c r="L17" s="21" t="str">
        <f t="shared" si="5"/>
        <v/>
      </c>
      <c r="M17" s="21" t="str">
        <f t="shared" si="6"/>
        <v/>
      </c>
    </row>
    <row r="18" spans="1:13" ht="15" customHeight="1" x14ac:dyDescent="0.25">
      <c r="A18" s="19">
        <f>IF(NOT(ISBLANK(Main!B26)),1,0)</f>
        <v>0</v>
      </c>
      <c r="B18" s="19">
        <v>4531</v>
      </c>
      <c r="C18" s="38">
        <f>Main!B26</f>
        <v>0</v>
      </c>
      <c r="D18" s="37">
        <f>Main!C26</f>
        <v>0</v>
      </c>
      <c r="F18" s="19" t="str">
        <f t="shared" si="0"/>
        <v/>
      </c>
      <c r="G18" s="19" t="str">
        <f t="shared" si="1"/>
        <v/>
      </c>
      <c r="H18" s="39" t="str">
        <f t="shared" si="2"/>
        <v/>
      </c>
      <c r="I18" s="40" t="str">
        <f t="shared" si="3"/>
        <v/>
      </c>
      <c r="J18" s="21" t="str">
        <f t="shared" si="4"/>
        <v/>
      </c>
      <c r="K18" s="40" t="str">
        <f>IF(A18&gt;0,H18*(I18-calcs2!$B$21)^2,"")</f>
        <v/>
      </c>
      <c r="L18" s="21" t="str">
        <f t="shared" si="5"/>
        <v/>
      </c>
      <c r="M18" s="21" t="str">
        <f t="shared" si="6"/>
        <v/>
      </c>
    </row>
    <row r="19" spans="1:13" ht="15" customHeight="1" x14ac:dyDescent="0.25">
      <c r="A19" s="19">
        <f>IF(NOT(ISBLANK(Main!B27)),1,0)</f>
        <v>0</v>
      </c>
      <c r="B19" s="37">
        <v>4533</v>
      </c>
      <c r="C19" s="38">
        <f>Main!B27</f>
        <v>0</v>
      </c>
      <c r="D19" s="37">
        <f>Main!C27</f>
        <v>0</v>
      </c>
      <c r="E19" s="37"/>
      <c r="F19" s="19" t="str">
        <f t="shared" si="0"/>
        <v/>
      </c>
      <c r="G19" s="19" t="str">
        <f t="shared" si="1"/>
        <v/>
      </c>
      <c r="H19" s="39" t="str">
        <f t="shared" si="2"/>
        <v/>
      </c>
      <c r="I19" s="40" t="str">
        <f t="shared" si="3"/>
        <v/>
      </c>
      <c r="J19" s="21" t="str">
        <f t="shared" si="4"/>
        <v/>
      </c>
      <c r="K19" s="40" t="str">
        <f>IF(A19&gt;0,H19*(I19-calcs2!$B$21)^2,"")</f>
        <v/>
      </c>
      <c r="L19" s="21" t="str">
        <f t="shared" si="5"/>
        <v/>
      </c>
      <c r="M19" s="21" t="str">
        <f t="shared" si="6"/>
        <v/>
      </c>
    </row>
    <row r="20" spans="1:13" ht="15" customHeight="1" x14ac:dyDescent="0.25">
      <c r="A20" s="19">
        <f>IF(NOT(ISBLANK(Main!B28)),1,0)</f>
        <v>0</v>
      </c>
      <c r="B20" s="19">
        <v>4534</v>
      </c>
      <c r="C20" s="38">
        <f>Main!B28</f>
        <v>0</v>
      </c>
      <c r="D20" s="37">
        <f>Main!C28</f>
        <v>0</v>
      </c>
      <c r="F20" s="19" t="str">
        <f t="shared" si="0"/>
        <v/>
      </c>
      <c r="G20" s="19" t="str">
        <f t="shared" si="1"/>
        <v/>
      </c>
      <c r="H20" s="39" t="str">
        <f t="shared" si="2"/>
        <v/>
      </c>
      <c r="I20" s="40" t="str">
        <f t="shared" si="3"/>
        <v/>
      </c>
      <c r="J20" s="21" t="str">
        <f t="shared" si="4"/>
        <v/>
      </c>
      <c r="K20" s="40" t="str">
        <f>IF(A20&gt;0,H20*(I20-calcs2!$B$21)^2,"")</f>
        <v/>
      </c>
      <c r="L20" s="21" t="str">
        <f t="shared" si="5"/>
        <v/>
      </c>
      <c r="M20" s="21" t="str">
        <f t="shared" si="6"/>
        <v/>
      </c>
    </row>
    <row r="21" spans="1:13" ht="15" customHeight="1" x14ac:dyDescent="0.25">
      <c r="A21" s="19">
        <f>IF(NOT(ISBLANK(Main!B29)),1,0)</f>
        <v>0</v>
      </c>
      <c r="B21" s="19">
        <v>4538</v>
      </c>
      <c r="C21" s="38">
        <f>Main!B29</f>
        <v>0</v>
      </c>
      <c r="D21" s="37">
        <f>Main!C29</f>
        <v>0</v>
      </c>
      <c r="F21" s="19" t="str">
        <f t="shared" si="0"/>
        <v/>
      </c>
      <c r="G21" s="19" t="str">
        <f t="shared" si="1"/>
        <v/>
      </c>
      <c r="H21" s="39" t="str">
        <f t="shared" si="2"/>
        <v/>
      </c>
      <c r="I21" s="40" t="str">
        <f t="shared" si="3"/>
        <v/>
      </c>
      <c r="J21" s="21" t="str">
        <f t="shared" si="4"/>
        <v/>
      </c>
      <c r="K21" s="40" t="str">
        <f>IF(A21&gt;0,H21*(I21-calcs2!$B$21)^2,"")</f>
        <v/>
      </c>
      <c r="L21" s="21" t="str">
        <f t="shared" si="5"/>
        <v/>
      </c>
      <c r="M21" s="21" t="str">
        <f t="shared" si="6"/>
        <v/>
      </c>
    </row>
    <row r="22" spans="1:13" ht="15" customHeight="1" x14ac:dyDescent="0.25">
      <c r="A22" s="19">
        <f>IF(NOT(ISBLANK(Main!B30)),1,0)</f>
        <v>0</v>
      </c>
      <c r="B22" s="19">
        <v>4535</v>
      </c>
      <c r="C22" s="38">
        <f>Main!B30</f>
        <v>0</v>
      </c>
      <c r="D22" s="37">
        <f>Main!C30</f>
        <v>0</v>
      </c>
      <c r="F22" s="19" t="str">
        <f t="shared" si="0"/>
        <v/>
      </c>
      <c r="G22" s="19" t="str">
        <f t="shared" si="1"/>
        <v/>
      </c>
      <c r="H22" s="39" t="str">
        <f t="shared" si="2"/>
        <v/>
      </c>
      <c r="I22" s="40" t="str">
        <f t="shared" si="3"/>
        <v/>
      </c>
      <c r="J22" s="21" t="str">
        <f t="shared" si="4"/>
        <v/>
      </c>
      <c r="K22" s="40" t="str">
        <f>IF(A22&gt;0,H22*(I22-calcs2!$B$21)^2,"")</f>
        <v/>
      </c>
      <c r="L22" s="21" t="str">
        <f t="shared" si="5"/>
        <v/>
      </c>
      <c r="M22" s="21" t="str">
        <f t="shared" si="6"/>
        <v/>
      </c>
    </row>
    <row r="23" spans="1:13" ht="15" customHeight="1" x14ac:dyDescent="0.25">
      <c r="A23" s="19">
        <f>IF(NOT(ISBLANK(Main!B31)),1,0)</f>
        <v>0</v>
      </c>
      <c r="B23" s="19">
        <v>4537</v>
      </c>
      <c r="C23" s="38">
        <f>Main!B31</f>
        <v>0</v>
      </c>
      <c r="D23" s="37">
        <f>Main!C31</f>
        <v>0</v>
      </c>
      <c r="F23" s="19" t="str">
        <f t="shared" si="0"/>
        <v/>
      </c>
      <c r="G23" s="19" t="str">
        <f t="shared" si="1"/>
        <v/>
      </c>
      <c r="H23" s="39" t="str">
        <f t="shared" si="2"/>
        <v/>
      </c>
      <c r="I23" s="40" t="str">
        <f t="shared" si="3"/>
        <v/>
      </c>
      <c r="J23" s="21" t="str">
        <f t="shared" si="4"/>
        <v/>
      </c>
      <c r="K23" s="40" t="str">
        <f>IF(A23&gt;0,H23*(I23-calcs2!$B$21)^2,"")</f>
        <v/>
      </c>
      <c r="L23" s="21" t="str">
        <f t="shared" si="5"/>
        <v/>
      </c>
      <c r="M23" s="21" t="str">
        <f t="shared" si="6"/>
        <v/>
      </c>
    </row>
    <row r="24" spans="1:13" ht="15" customHeight="1" x14ac:dyDescent="0.25">
      <c r="A24" s="19">
        <f>IF(NOT(ISBLANK(Main!B32)),1,0)</f>
        <v>0</v>
      </c>
      <c r="B24" s="37">
        <v>4539</v>
      </c>
      <c r="C24" s="38">
        <f>Main!B32</f>
        <v>0</v>
      </c>
      <c r="D24" s="37">
        <f>Main!C32</f>
        <v>0</v>
      </c>
      <c r="E24" s="37"/>
      <c r="F24" s="19" t="str">
        <f t="shared" si="0"/>
        <v/>
      </c>
      <c r="G24" s="19" t="str">
        <f t="shared" si="1"/>
        <v/>
      </c>
      <c r="H24" s="39" t="str">
        <f t="shared" si="2"/>
        <v/>
      </c>
      <c r="I24" s="40" t="str">
        <f t="shared" si="3"/>
        <v/>
      </c>
      <c r="J24" s="21" t="str">
        <f t="shared" si="4"/>
        <v/>
      </c>
      <c r="K24" s="40" t="str">
        <f>IF(A24&gt;0,H24*(I24-calcs2!$B$21)^2,"")</f>
        <v/>
      </c>
      <c r="L24" s="21" t="str">
        <f t="shared" si="5"/>
        <v/>
      </c>
      <c r="M24" s="21" t="str">
        <f t="shared" si="6"/>
        <v/>
      </c>
    </row>
    <row r="25" spans="1:13" ht="15" customHeight="1" x14ac:dyDescent="0.25">
      <c r="A25" s="19">
        <f>IF(NOT(ISBLANK(Main!B33)),1,0)</f>
        <v>0</v>
      </c>
      <c r="B25" s="19">
        <v>4540</v>
      </c>
      <c r="C25" s="38">
        <f>Main!B33</f>
        <v>0</v>
      </c>
      <c r="D25" s="37">
        <f>Main!C33</f>
        <v>0</v>
      </c>
      <c r="F25" s="19" t="str">
        <f t="shared" si="0"/>
        <v/>
      </c>
      <c r="G25" s="19" t="str">
        <f t="shared" si="1"/>
        <v/>
      </c>
      <c r="H25" s="39" t="str">
        <f t="shared" si="2"/>
        <v/>
      </c>
      <c r="I25" s="40" t="str">
        <f t="shared" si="3"/>
        <v/>
      </c>
      <c r="J25" s="21" t="str">
        <f t="shared" si="4"/>
        <v/>
      </c>
      <c r="K25" s="40" t="str">
        <f>IF(A25&gt;0,H25*(I25-calcs2!$B$21)^2,"")</f>
        <v/>
      </c>
      <c r="L25" s="21" t="str">
        <f t="shared" si="5"/>
        <v/>
      </c>
      <c r="M25" s="21" t="str">
        <f t="shared" si="6"/>
        <v/>
      </c>
    </row>
    <row r="26" spans="1:13" ht="15" customHeight="1" x14ac:dyDescent="0.25">
      <c r="A26" s="19">
        <f>IF(NOT(ISBLANK(Main!B34)),1,0)</f>
        <v>0</v>
      </c>
      <c r="B26" s="19">
        <v>4541</v>
      </c>
      <c r="C26" s="38">
        <f>Main!B34</f>
        <v>0</v>
      </c>
      <c r="D26" s="37">
        <f>Main!C34</f>
        <v>0</v>
      </c>
      <c r="F26" s="19" t="str">
        <f t="shared" si="0"/>
        <v/>
      </c>
      <c r="G26" s="19" t="str">
        <f t="shared" si="1"/>
        <v/>
      </c>
      <c r="H26" s="39" t="str">
        <f t="shared" si="2"/>
        <v/>
      </c>
      <c r="I26" s="40" t="str">
        <f t="shared" si="3"/>
        <v/>
      </c>
      <c r="J26" s="21" t="str">
        <f t="shared" si="4"/>
        <v/>
      </c>
      <c r="K26" s="40" t="str">
        <f>IF(A26&gt;0,H26*(I26-calcs2!$B$21)^2,"")</f>
        <v/>
      </c>
      <c r="L26" s="21" t="str">
        <f t="shared" si="5"/>
        <v/>
      </c>
      <c r="M26" s="21" t="str">
        <f t="shared" si="6"/>
        <v/>
      </c>
    </row>
    <row r="27" spans="1:13" ht="15" customHeight="1" x14ac:dyDescent="0.25">
      <c r="A27" s="19">
        <f>IF(NOT(ISBLANK(Main!B35)),1,0)</f>
        <v>0</v>
      </c>
      <c r="B27" s="19">
        <v>4542</v>
      </c>
      <c r="C27" s="38">
        <f>Main!B35</f>
        <v>0</v>
      </c>
      <c r="D27" s="37">
        <f>Main!C35</f>
        <v>0</v>
      </c>
      <c r="F27" s="19" t="str">
        <f t="shared" si="0"/>
        <v/>
      </c>
      <c r="G27" s="19" t="str">
        <f t="shared" si="1"/>
        <v/>
      </c>
      <c r="H27" s="39" t="str">
        <f t="shared" si="2"/>
        <v/>
      </c>
      <c r="I27" s="40" t="str">
        <f t="shared" si="3"/>
        <v/>
      </c>
      <c r="J27" s="21" t="str">
        <f t="shared" si="4"/>
        <v/>
      </c>
      <c r="K27" s="40" t="str">
        <f>IF(A27&gt;0,H27*(I27-calcs2!$B$21)^2,"")</f>
        <v/>
      </c>
      <c r="L27" s="21" t="str">
        <f t="shared" si="5"/>
        <v/>
      </c>
      <c r="M27" s="21" t="str">
        <f t="shared" si="6"/>
        <v/>
      </c>
    </row>
    <row r="28" spans="1:13" ht="15" customHeight="1" x14ac:dyDescent="0.25">
      <c r="A28" s="19">
        <f>IF(NOT(ISBLANK(Main!B36)),1,0)</f>
        <v>0</v>
      </c>
      <c r="B28" s="19">
        <v>4543</v>
      </c>
      <c r="C28" s="38">
        <f>Main!B36</f>
        <v>0</v>
      </c>
      <c r="D28" s="37">
        <f>Main!C36</f>
        <v>0</v>
      </c>
      <c r="F28" s="19" t="str">
        <f t="shared" si="0"/>
        <v/>
      </c>
      <c r="G28" s="19" t="str">
        <f t="shared" si="1"/>
        <v/>
      </c>
      <c r="H28" s="39" t="str">
        <f t="shared" si="2"/>
        <v/>
      </c>
      <c r="I28" s="40" t="str">
        <f t="shared" si="3"/>
        <v/>
      </c>
      <c r="J28" s="21" t="str">
        <f t="shared" si="4"/>
        <v/>
      </c>
      <c r="K28" s="40" t="str">
        <f>IF(A28&gt;0,H28*(I28-calcs2!$B$21)^2,"")</f>
        <v/>
      </c>
      <c r="L28" s="21" t="str">
        <f t="shared" si="5"/>
        <v/>
      </c>
      <c r="M28" s="21" t="str">
        <f t="shared" si="6"/>
        <v/>
      </c>
    </row>
    <row r="29" spans="1:13" ht="15" customHeight="1" x14ac:dyDescent="0.25">
      <c r="A29" s="19">
        <f>IF(NOT(ISBLANK(Main!B37)),1,0)</f>
        <v>0</v>
      </c>
      <c r="B29" s="19">
        <v>4544</v>
      </c>
      <c r="C29" s="38">
        <f>Main!B37</f>
        <v>0</v>
      </c>
      <c r="D29" s="37">
        <f>Main!C37</f>
        <v>0</v>
      </c>
      <c r="F29" s="19" t="str">
        <f t="shared" si="0"/>
        <v/>
      </c>
      <c r="G29" s="19" t="str">
        <f t="shared" si="1"/>
        <v/>
      </c>
      <c r="H29" s="39" t="str">
        <f t="shared" si="2"/>
        <v/>
      </c>
      <c r="I29" s="40" t="str">
        <f t="shared" si="3"/>
        <v/>
      </c>
      <c r="J29" s="21" t="str">
        <f t="shared" si="4"/>
        <v/>
      </c>
      <c r="K29" s="40" t="str">
        <f>IF(A29&gt;0,H29*(I29-calcs2!$B$21)^2,"")</f>
        <v/>
      </c>
      <c r="L29" s="21" t="str">
        <f t="shared" si="5"/>
        <v/>
      </c>
      <c r="M29" s="21" t="str">
        <f t="shared" si="6"/>
        <v/>
      </c>
    </row>
    <row r="30" spans="1:13" ht="15" customHeight="1" x14ac:dyDescent="0.25">
      <c r="A30" s="19">
        <f>IF(NOT(ISBLANK(Main!B38)),1,0)</f>
        <v>0</v>
      </c>
      <c r="B30" s="19">
        <v>4545</v>
      </c>
      <c r="C30" s="38">
        <f>Main!B38</f>
        <v>0</v>
      </c>
      <c r="D30" s="37">
        <f>Main!C38</f>
        <v>0</v>
      </c>
      <c r="F30" s="19" t="str">
        <f t="shared" si="0"/>
        <v/>
      </c>
      <c r="G30" s="19" t="str">
        <f t="shared" si="1"/>
        <v/>
      </c>
      <c r="H30" s="39" t="str">
        <f t="shared" si="2"/>
        <v/>
      </c>
      <c r="I30" s="40" t="str">
        <f t="shared" si="3"/>
        <v/>
      </c>
      <c r="J30" s="21" t="str">
        <f t="shared" si="4"/>
        <v/>
      </c>
      <c r="K30" s="40" t="str">
        <f>IF(A30&gt;0,H30*(I30-calcs2!$B$21)^2,"")</f>
        <v/>
      </c>
      <c r="L30" s="21" t="str">
        <f t="shared" si="5"/>
        <v/>
      </c>
      <c r="M30" s="21" t="str">
        <f t="shared" si="6"/>
        <v/>
      </c>
    </row>
    <row r="31" spans="1:13" ht="15" customHeight="1" x14ac:dyDescent="0.25">
      <c r="A31" s="19">
        <f>IF(NOT(ISBLANK(Main!B39)),1,0)</f>
        <v>0</v>
      </c>
      <c r="B31" s="19">
        <v>4546</v>
      </c>
      <c r="C31" s="38">
        <f>Main!B39</f>
        <v>0</v>
      </c>
      <c r="D31" s="37">
        <f>Main!C39</f>
        <v>0</v>
      </c>
      <c r="F31" s="19" t="str">
        <f t="shared" si="0"/>
        <v/>
      </c>
      <c r="G31" s="19" t="str">
        <f t="shared" si="1"/>
        <v/>
      </c>
      <c r="H31" s="39" t="str">
        <f t="shared" si="2"/>
        <v/>
      </c>
      <c r="I31" s="40" t="str">
        <f t="shared" si="3"/>
        <v/>
      </c>
      <c r="J31" s="21" t="str">
        <f t="shared" si="4"/>
        <v/>
      </c>
      <c r="K31" s="40" t="str">
        <f>IF(A31&gt;0,H31*(I31-calcs2!$B$21)^2,"")</f>
        <v/>
      </c>
      <c r="L31" s="21" t="str">
        <f t="shared" si="5"/>
        <v/>
      </c>
      <c r="M31" s="21" t="str">
        <f t="shared" si="6"/>
        <v/>
      </c>
    </row>
    <row r="32" spans="1:13" ht="15" customHeight="1" x14ac:dyDescent="0.25">
      <c r="A32" s="19">
        <f>IF(NOT(ISBLANK(Main!B40)),1,0)</f>
        <v>0</v>
      </c>
      <c r="B32" s="19">
        <v>4547</v>
      </c>
      <c r="C32" s="38">
        <f>Main!B40</f>
        <v>0</v>
      </c>
      <c r="D32" s="37">
        <f>Main!C40</f>
        <v>0</v>
      </c>
      <c r="F32" s="19" t="str">
        <f t="shared" si="0"/>
        <v/>
      </c>
      <c r="G32" s="19" t="str">
        <f t="shared" si="1"/>
        <v/>
      </c>
      <c r="H32" s="39" t="str">
        <f t="shared" si="2"/>
        <v/>
      </c>
      <c r="I32" s="40" t="str">
        <f t="shared" si="3"/>
        <v/>
      </c>
      <c r="J32" s="21" t="str">
        <f t="shared" si="4"/>
        <v/>
      </c>
      <c r="K32" s="40" t="str">
        <f>IF(A32&gt;0,H32*(I32-calcs2!$B$21)^2,"")</f>
        <v/>
      </c>
      <c r="L32" s="21" t="str">
        <f t="shared" si="5"/>
        <v/>
      </c>
      <c r="M32" s="21" t="str">
        <f t="shared" si="6"/>
        <v/>
      </c>
    </row>
    <row r="33" spans="1:13" ht="15" customHeight="1" x14ac:dyDescent="0.25">
      <c r="A33" s="19">
        <f>IF(NOT(ISBLANK(Main!B41)),1,0)</f>
        <v>0</v>
      </c>
      <c r="B33" s="19">
        <v>4548</v>
      </c>
      <c r="C33" s="38">
        <f>Main!B41</f>
        <v>0</v>
      </c>
      <c r="D33" s="37">
        <f>Main!C41</f>
        <v>0</v>
      </c>
      <c r="F33" s="19" t="str">
        <f t="shared" si="0"/>
        <v/>
      </c>
      <c r="G33" s="19" t="str">
        <f t="shared" si="1"/>
        <v/>
      </c>
      <c r="H33" s="39" t="str">
        <f t="shared" si="2"/>
        <v/>
      </c>
      <c r="I33" s="40" t="str">
        <f t="shared" si="3"/>
        <v/>
      </c>
      <c r="J33" s="21" t="str">
        <f t="shared" si="4"/>
        <v/>
      </c>
      <c r="K33" s="40" t="str">
        <f>IF(A33&gt;0,H33*(I33-calcs2!$B$21)^2,"")</f>
        <v/>
      </c>
      <c r="L33" s="21" t="str">
        <f t="shared" si="5"/>
        <v/>
      </c>
      <c r="M33" s="21" t="str">
        <f t="shared" si="6"/>
        <v/>
      </c>
    </row>
    <row r="34" spans="1:13" ht="15" customHeight="1" x14ac:dyDescent="0.25">
      <c r="A34" s="19">
        <f>IF(NOT(ISBLANK(Main!B42)),1,0)</f>
        <v>0</v>
      </c>
      <c r="B34" s="19">
        <v>4549</v>
      </c>
      <c r="C34" s="38">
        <f>Main!B42</f>
        <v>0</v>
      </c>
      <c r="D34" s="37">
        <f>Main!C42</f>
        <v>0</v>
      </c>
      <c r="F34" s="19" t="str">
        <f t="shared" ref="F34:F65" si="7">IF($A34&gt;0,C34*$A34,"")</f>
        <v/>
      </c>
      <c r="G34" s="19" t="str">
        <f t="shared" ref="G34:G65" si="8">IF($A34&gt;0,D34*$A34,"")</f>
        <v/>
      </c>
      <c r="H34" s="39" t="str">
        <f t="shared" ref="H34:H65" si="9">IF(A34&gt;0,(C34/D34)^2,"")</f>
        <v/>
      </c>
      <c r="I34" s="40" t="str">
        <f t="shared" ref="I34:I65" si="10">IF(A34&gt;0,LN(C34),"")</f>
        <v/>
      </c>
      <c r="J34" s="21" t="str">
        <f t="shared" ref="J34:J65" si="11">IF(A34&gt;0,H34*I34,"")</f>
        <v/>
      </c>
      <c r="K34" s="40" t="str">
        <f>IF(A34&gt;0,H34*(I34-calcs2!$B$21)^2,"")</f>
        <v/>
      </c>
      <c r="L34" s="21" t="str">
        <f t="shared" ref="L34:L65" si="12">IF(A34&gt;0,D34^2,"")</f>
        <v/>
      </c>
      <c r="M34" s="21" t="str">
        <f t="shared" ref="M34:M65" si="13">IF(A34&gt;0,1/L34,"")</f>
        <v/>
      </c>
    </row>
    <row r="35" spans="1:13" ht="15" customHeight="1" x14ac:dyDescent="0.25">
      <c r="A35" s="19">
        <f>IF(NOT(ISBLANK(Main!B43)),1,0)</f>
        <v>0</v>
      </c>
      <c r="B35" s="19">
        <v>4550</v>
      </c>
      <c r="C35" s="38">
        <f>Main!B43</f>
        <v>0</v>
      </c>
      <c r="D35" s="37">
        <f>Main!C43</f>
        <v>0</v>
      </c>
      <c r="F35" s="19" t="str">
        <f t="shared" si="7"/>
        <v/>
      </c>
      <c r="G35" s="19" t="str">
        <f t="shared" si="8"/>
        <v/>
      </c>
      <c r="H35" s="39" t="str">
        <f t="shared" si="9"/>
        <v/>
      </c>
      <c r="I35" s="40" t="str">
        <f t="shared" si="10"/>
        <v/>
      </c>
      <c r="J35" s="21" t="str">
        <f t="shared" si="11"/>
        <v/>
      </c>
      <c r="K35" s="40" t="str">
        <f>IF(A35&gt;0,H35*(I35-calcs2!$B$21)^2,"")</f>
        <v/>
      </c>
      <c r="L35" s="21" t="str">
        <f t="shared" si="12"/>
        <v/>
      </c>
      <c r="M35" s="21" t="str">
        <f t="shared" si="13"/>
        <v/>
      </c>
    </row>
    <row r="36" spans="1:13" ht="15" customHeight="1" x14ac:dyDescent="0.25">
      <c r="A36" s="19">
        <f>IF(NOT(ISBLANK(Main!B44)),1,0)</f>
        <v>0</v>
      </c>
      <c r="B36" s="19">
        <v>4551</v>
      </c>
      <c r="C36" s="38">
        <f>Main!B44</f>
        <v>0</v>
      </c>
      <c r="D36" s="37">
        <f>Main!C44</f>
        <v>0</v>
      </c>
      <c r="F36" s="19" t="str">
        <f t="shared" si="7"/>
        <v/>
      </c>
      <c r="G36" s="19" t="str">
        <f t="shared" si="8"/>
        <v/>
      </c>
      <c r="H36" s="39" t="str">
        <f t="shared" si="9"/>
        <v/>
      </c>
      <c r="I36" s="40" t="str">
        <f t="shared" si="10"/>
        <v/>
      </c>
      <c r="J36" s="21" t="str">
        <f t="shared" si="11"/>
        <v/>
      </c>
      <c r="K36" s="40" t="str">
        <f>IF(A36&gt;0,H36*(I36-calcs2!$B$21)^2,"")</f>
        <v/>
      </c>
      <c r="L36" s="21" t="str">
        <f t="shared" si="12"/>
        <v/>
      </c>
      <c r="M36" s="21" t="str">
        <f t="shared" si="13"/>
        <v/>
      </c>
    </row>
    <row r="37" spans="1:13" ht="15" customHeight="1" x14ac:dyDescent="0.25">
      <c r="A37" s="19">
        <f>IF(NOT(ISBLANK(Main!B45)),1,0)</f>
        <v>0</v>
      </c>
      <c r="B37" s="19">
        <v>4552</v>
      </c>
      <c r="C37" s="38">
        <f>Main!B45</f>
        <v>0</v>
      </c>
      <c r="D37" s="37">
        <f>Main!C45</f>
        <v>0</v>
      </c>
      <c r="F37" s="19" t="str">
        <f t="shared" si="7"/>
        <v/>
      </c>
      <c r="G37" s="19" t="str">
        <f t="shared" si="8"/>
        <v/>
      </c>
      <c r="H37" s="39" t="str">
        <f t="shared" si="9"/>
        <v/>
      </c>
      <c r="I37" s="40" t="str">
        <f t="shared" si="10"/>
        <v/>
      </c>
      <c r="J37" s="21" t="str">
        <f t="shared" si="11"/>
        <v/>
      </c>
      <c r="K37" s="40" t="str">
        <f>IF(A37&gt;0,H37*(I37-calcs2!$B$21)^2,"")</f>
        <v/>
      </c>
      <c r="L37" s="21" t="str">
        <f t="shared" si="12"/>
        <v/>
      </c>
      <c r="M37" s="21" t="str">
        <f t="shared" si="13"/>
        <v/>
      </c>
    </row>
    <row r="38" spans="1:13" ht="15" customHeight="1" x14ac:dyDescent="0.25">
      <c r="A38" s="19">
        <f>IF(NOT(ISBLANK(Main!B46)),1,0)</f>
        <v>0</v>
      </c>
      <c r="B38" s="19">
        <v>4553</v>
      </c>
      <c r="C38" s="38">
        <f>Main!B46</f>
        <v>0</v>
      </c>
      <c r="D38" s="37">
        <f>Main!C46</f>
        <v>0</v>
      </c>
      <c r="F38" s="19" t="str">
        <f t="shared" si="7"/>
        <v/>
      </c>
      <c r="G38" s="19" t="str">
        <f t="shared" si="8"/>
        <v/>
      </c>
      <c r="H38" s="39" t="str">
        <f t="shared" si="9"/>
        <v/>
      </c>
      <c r="I38" s="40" t="str">
        <f t="shared" si="10"/>
        <v/>
      </c>
      <c r="J38" s="21" t="str">
        <f t="shared" si="11"/>
        <v/>
      </c>
      <c r="K38" s="40" t="str">
        <f>IF(A38&gt;0,H38*(I38-calcs2!$B$21)^2,"")</f>
        <v/>
      </c>
      <c r="L38" s="21" t="str">
        <f t="shared" si="12"/>
        <v/>
      </c>
      <c r="M38" s="21" t="str">
        <f t="shared" si="13"/>
        <v/>
      </c>
    </row>
    <row r="39" spans="1:13" ht="15" customHeight="1" x14ac:dyDescent="0.25">
      <c r="A39" s="19">
        <f>IF(NOT(ISBLANK(Main!B47)),1,0)</f>
        <v>0</v>
      </c>
      <c r="B39" s="19">
        <v>4554</v>
      </c>
      <c r="C39" s="38">
        <f>Main!B47</f>
        <v>0</v>
      </c>
      <c r="D39" s="37">
        <f>Main!C47</f>
        <v>0</v>
      </c>
      <c r="F39" s="19" t="str">
        <f t="shared" si="7"/>
        <v/>
      </c>
      <c r="G39" s="19" t="str">
        <f t="shared" si="8"/>
        <v/>
      </c>
      <c r="H39" s="39" t="str">
        <f t="shared" si="9"/>
        <v/>
      </c>
      <c r="I39" s="40" t="str">
        <f t="shared" si="10"/>
        <v/>
      </c>
      <c r="J39" s="21" t="str">
        <f t="shared" si="11"/>
        <v/>
      </c>
      <c r="K39" s="40" t="str">
        <f>IF(A39&gt;0,H39*(I39-calcs2!$B$21)^2,"")</f>
        <v/>
      </c>
      <c r="L39" s="21" t="str">
        <f t="shared" si="12"/>
        <v/>
      </c>
      <c r="M39" s="21" t="str">
        <f t="shared" si="13"/>
        <v/>
      </c>
    </row>
    <row r="40" spans="1:13" ht="15" customHeight="1" x14ac:dyDescent="0.25">
      <c r="A40" s="19">
        <f>IF(NOT(ISBLANK(Main!B48)),1,0)</f>
        <v>0</v>
      </c>
      <c r="B40" s="19">
        <v>4555</v>
      </c>
      <c r="C40" s="38">
        <f>Main!B48</f>
        <v>0</v>
      </c>
      <c r="D40" s="37">
        <f>Main!C48</f>
        <v>0</v>
      </c>
      <c r="F40" s="19" t="str">
        <f t="shared" si="7"/>
        <v/>
      </c>
      <c r="G40" s="19" t="str">
        <f t="shared" si="8"/>
        <v/>
      </c>
      <c r="H40" s="39" t="str">
        <f t="shared" si="9"/>
        <v/>
      </c>
      <c r="I40" s="40" t="str">
        <f t="shared" si="10"/>
        <v/>
      </c>
      <c r="J40" s="21" t="str">
        <f t="shared" si="11"/>
        <v/>
      </c>
      <c r="K40" s="40" t="str">
        <f>IF(A40&gt;0,H40*(I40-calcs2!$B$21)^2,"")</f>
        <v/>
      </c>
      <c r="L40" s="21" t="str">
        <f t="shared" si="12"/>
        <v/>
      </c>
      <c r="M40" s="21" t="str">
        <f t="shared" si="13"/>
        <v/>
      </c>
    </row>
    <row r="41" spans="1:13" ht="15" customHeight="1" x14ac:dyDescent="0.25">
      <c r="A41" s="19">
        <f>IF(NOT(ISBLANK(Main!B49)),1,0)</f>
        <v>0</v>
      </c>
      <c r="B41" s="19">
        <v>4556</v>
      </c>
      <c r="C41" s="38">
        <f>Main!B49</f>
        <v>0</v>
      </c>
      <c r="D41" s="37">
        <f>Main!C49</f>
        <v>0</v>
      </c>
      <c r="F41" s="19" t="str">
        <f t="shared" si="7"/>
        <v/>
      </c>
      <c r="G41" s="19" t="str">
        <f t="shared" si="8"/>
        <v/>
      </c>
      <c r="H41" s="39" t="str">
        <f t="shared" si="9"/>
        <v/>
      </c>
      <c r="I41" s="40" t="str">
        <f t="shared" si="10"/>
        <v/>
      </c>
      <c r="J41" s="21" t="str">
        <f t="shared" si="11"/>
        <v/>
      </c>
      <c r="K41" s="40" t="str">
        <f>IF(A41&gt;0,H41*(I41-calcs2!$B$21)^2,"")</f>
        <v/>
      </c>
      <c r="L41" s="21" t="str">
        <f t="shared" si="12"/>
        <v/>
      </c>
      <c r="M41" s="21" t="str">
        <f t="shared" si="13"/>
        <v/>
      </c>
    </row>
    <row r="42" spans="1:13" ht="15" customHeight="1" x14ac:dyDescent="0.25">
      <c r="A42" s="19">
        <f>IF(NOT(ISBLANK(Main!B50)),1,0)</f>
        <v>0</v>
      </c>
      <c r="B42" s="19">
        <v>4557</v>
      </c>
      <c r="C42" s="38">
        <f>Main!B50</f>
        <v>0</v>
      </c>
      <c r="D42" s="37">
        <f>Main!C50</f>
        <v>0</v>
      </c>
      <c r="F42" s="19" t="str">
        <f t="shared" si="7"/>
        <v/>
      </c>
      <c r="G42" s="19" t="str">
        <f t="shared" si="8"/>
        <v/>
      </c>
      <c r="H42" s="39" t="str">
        <f t="shared" si="9"/>
        <v/>
      </c>
      <c r="I42" s="40" t="str">
        <f t="shared" si="10"/>
        <v/>
      </c>
      <c r="J42" s="21" t="str">
        <f t="shared" si="11"/>
        <v/>
      </c>
      <c r="K42" s="40" t="str">
        <f>IF(A42&gt;0,H42*(I42-calcs2!$B$21)^2,"")</f>
        <v/>
      </c>
      <c r="L42" s="21" t="str">
        <f t="shared" si="12"/>
        <v/>
      </c>
      <c r="M42" s="21" t="str">
        <f t="shared" si="13"/>
        <v/>
      </c>
    </row>
    <row r="43" spans="1:13" ht="15" customHeight="1" x14ac:dyDescent="0.25">
      <c r="A43" s="19">
        <f>IF(NOT(ISBLANK(Main!B51)),1,0)</f>
        <v>0</v>
      </c>
      <c r="B43" s="19">
        <v>4558</v>
      </c>
      <c r="C43" s="38">
        <f>Main!B51</f>
        <v>0</v>
      </c>
      <c r="D43" s="37">
        <f>Main!C51</f>
        <v>0</v>
      </c>
      <c r="F43" s="19" t="str">
        <f t="shared" si="7"/>
        <v/>
      </c>
      <c r="G43" s="19" t="str">
        <f t="shared" si="8"/>
        <v/>
      </c>
      <c r="H43" s="39" t="str">
        <f t="shared" si="9"/>
        <v/>
      </c>
      <c r="I43" s="40" t="str">
        <f t="shared" si="10"/>
        <v/>
      </c>
      <c r="J43" s="21" t="str">
        <f t="shared" si="11"/>
        <v/>
      </c>
      <c r="K43" s="40" t="str">
        <f>IF(A43&gt;0,H43*(I43-calcs2!$B$21)^2,"")</f>
        <v/>
      </c>
      <c r="L43" s="21" t="str">
        <f t="shared" si="12"/>
        <v/>
      </c>
      <c r="M43" s="21" t="str">
        <f t="shared" si="13"/>
        <v/>
      </c>
    </row>
    <row r="44" spans="1:13" ht="15" customHeight="1" x14ac:dyDescent="0.25">
      <c r="A44" s="19">
        <f>IF(NOT(ISBLANK(Main!B52)),1,0)</f>
        <v>0</v>
      </c>
      <c r="B44" s="19">
        <v>4559</v>
      </c>
      <c r="C44" s="38">
        <f>Main!B52</f>
        <v>0</v>
      </c>
      <c r="D44" s="37">
        <f>Main!C52</f>
        <v>0</v>
      </c>
      <c r="F44" s="19" t="str">
        <f t="shared" si="7"/>
        <v/>
      </c>
      <c r="G44" s="19" t="str">
        <f t="shared" si="8"/>
        <v/>
      </c>
      <c r="H44" s="39" t="str">
        <f t="shared" si="9"/>
        <v/>
      </c>
      <c r="I44" s="40" t="str">
        <f t="shared" si="10"/>
        <v/>
      </c>
      <c r="J44" s="21" t="str">
        <f t="shared" si="11"/>
        <v/>
      </c>
      <c r="K44" s="40" t="str">
        <f>IF(A44&gt;0,H44*(I44-calcs2!$B$21)^2,"")</f>
        <v/>
      </c>
      <c r="L44" s="21" t="str">
        <f t="shared" si="12"/>
        <v/>
      </c>
      <c r="M44" s="21" t="str">
        <f t="shared" si="13"/>
        <v/>
      </c>
    </row>
    <row r="45" spans="1:13" ht="15" customHeight="1" x14ac:dyDescent="0.25">
      <c r="A45" s="19">
        <f>IF(NOT(ISBLANK(Main!B53)),1,0)</f>
        <v>0</v>
      </c>
      <c r="B45" s="19">
        <v>4560</v>
      </c>
      <c r="C45" s="38">
        <f>Main!B53</f>
        <v>0</v>
      </c>
      <c r="D45" s="37">
        <f>Main!C53</f>
        <v>0</v>
      </c>
      <c r="F45" s="19" t="str">
        <f t="shared" si="7"/>
        <v/>
      </c>
      <c r="G45" s="19" t="str">
        <f t="shared" si="8"/>
        <v/>
      </c>
      <c r="H45" s="39" t="str">
        <f t="shared" si="9"/>
        <v/>
      </c>
      <c r="I45" s="40" t="str">
        <f t="shared" si="10"/>
        <v/>
      </c>
      <c r="J45" s="21" t="str">
        <f t="shared" si="11"/>
        <v/>
      </c>
      <c r="K45" s="40" t="str">
        <f>IF(A45&gt;0,H45*(I45-calcs2!$B$21)^2,"")</f>
        <v/>
      </c>
      <c r="L45" s="21" t="str">
        <f t="shared" si="12"/>
        <v/>
      </c>
      <c r="M45" s="21" t="str">
        <f t="shared" si="13"/>
        <v/>
      </c>
    </row>
    <row r="46" spans="1:13" ht="15" customHeight="1" x14ac:dyDescent="0.25">
      <c r="A46" s="19">
        <f>IF(NOT(ISBLANK(Main!B54)),1,0)</f>
        <v>0</v>
      </c>
      <c r="B46" s="19">
        <v>4561</v>
      </c>
      <c r="C46" s="38">
        <f>Main!B54</f>
        <v>0</v>
      </c>
      <c r="D46" s="37">
        <f>Main!C54</f>
        <v>0</v>
      </c>
      <c r="F46" s="19" t="str">
        <f t="shared" si="7"/>
        <v/>
      </c>
      <c r="G46" s="19" t="str">
        <f t="shared" si="8"/>
        <v/>
      </c>
      <c r="H46" s="39" t="str">
        <f t="shared" si="9"/>
        <v/>
      </c>
      <c r="I46" s="40" t="str">
        <f t="shared" si="10"/>
        <v/>
      </c>
      <c r="J46" s="21" t="str">
        <f t="shared" si="11"/>
        <v/>
      </c>
      <c r="K46" s="40" t="str">
        <f>IF(A46&gt;0,H46*(I46-calcs2!$B$21)^2,"")</f>
        <v/>
      </c>
      <c r="L46" s="21" t="str">
        <f t="shared" si="12"/>
        <v/>
      </c>
      <c r="M46" s="21" t="str">
        <f t="shared" si="13"/>
        <v/>
      </c>
    </row>
    <row r="47" spans="1:13" ht="15" customHeight="1" x14ac:dyDescent="0.25">
      <c r="A47" s="19">
        <f>IF(NOT(ISBLANK(Main!B55)),1,0)</f>
        <v>0</v>
      </c>
      <c r="B47" s="19">
        <v>4563</v>
      </c>
      <c r="C47" s="38">
        <f>Main!B55</f>
        <v>0</v>
      </c>
      <c r="D47" s="37">
        <f>Main!C55</f>
        <v>0</v>
      </c>
      <c r="F47" s="19" t="str">
        <f t="shared" si="7"/>
        <v/>
      </c>
      <c r="G47" s="19" t="str">
        <f t="shared" si="8"/>
        <v/>
      </c>
      <c r="H47" s="39" t="str">
        <f t="shared" si="9"/>
        <v/>
      </c>
      <c r="I47" s="40" t="str">
        <f t="shared" si="10"/>
        <v/>
      </c>
      <c r="J47" s="21" t="str">
        <f t="shared" si="11"/>
        <v/>
      </c>
      <c r="K47" s="40" t="str">
        <f>IF(A47&gt;0,H47*(I47-calcs2!$B$21)^2,"")</f>
        <v/>
      </c>
      <c r="L47" s="21" t="str">
        <f t="shared" si="12"/>
        <v/>
      </c>
      <c r="M47" s="21" t="str">
        <f t="shared" si="13"/>
        <v/>
      </c>
    </row>
    <row r="48" spans="1:13" ht="15" customHeight="1" x14ac:dyDescent="0.25">
      <c r="A48" s="19">
        <f>IF(NOT(ISBLANK(Main!B56)),1,0)</f>
        <v>0</v>
      </c>
      <c r="B48" s="19">
        <v>4562</v>
      </c>
      <c r="C48" s="38">
        <f>Main!B56</f>
        <v>0</v>
      </c>
      <c r="D48" s="37">
        <f>Main!C56</f>
        <v>0</v>
      </c>
      <c r="F48" s="19" t="str">
        <f t="shared" si="7"/>
        <v/>
      </c>
      <c r="G48" s="19" t="str">
        <f t="shared" si="8"/>
        <v/>
      </c>
      <c r="H48" s="39" t="str">
        <f t="shared" si="9"/>
        <v/>
      </c>
      <c r="I48" s="40" t="str">
        <f t="shared" si="10"/>
        <v/>
      </c>
      <c r="J48" s="21" t="str">
        <f t="shared" si="11"/>
        <v/>
      </c>
      <c r="K48" s="40" t="str">
        <f>IF(A48&gt;0,H48*(I48-calcs2!$B$21)^2,"")</f>
        <v/>
      </c>
      <c r="L48" s="21" t="str">
        <f t="shared" si="12"/>
        <v/>
      </c>
      <c r="M48" s="21" t="str">
        <f t="shared" si="13"/>
        <v/>
      </c>
    </row>
    <row r="49" spans="1:13" ht="15" customHeight="1" x14ac:dyDescent="0.25">
      <c r="A49" s="19">
        <f>IF(NOT(ISBLANK(Main!B57)),1,0)</f>
        <v>0</v>
      </c>
      <c r="B49" s="19">
        <v>3097</v>
      </c>
      <c r="C49" s="38">
        <f>Main!B57</f>
        <v>0</v>
      </c>
      <c r="D49" s="37">
        <f>Main!C57</f>
        <v>0</v>
      </c>
      <c r="F49" s="19" t="str">
        <f t="shared" si="7"/>
        <v/>
      </c>
      <c r="G49" s="19" t="str">
        <f t="shared" si="8"/>
        <v/>
      </c>
      <c r="H49" s="39" t="str">
        <f t="shared" si="9"/>
        <v/>
      </c>
      <c r="I49" s="40" t="str">
        <f t="shared" si="10"/>
        <v/>
      </c>
      <c r="J49" s="21" t="str">
        <f t="shared" si="11"/>
        <v/>
      </c>
      <c r="K49" s="40" t="str">
        <f>IF(A49&gt;0,H49*(I49-calcs2!$B$21)^2,"")</f>
        <v/>
      </c>
      <c r="L49" s="21" t="str">
        <f t="shared" si="12"/>
        <v/>
      </c>
      <c r="M49" s="21" t="str">
        <f t="shared" si="13"/>
        <v/>
      </c>
    </row>
    <row r="50" spans="1:13" ht="15" customHeight="1" x14ac:dyDescent="0.25">
      <c r="A50" s="19">
        <f>IF(NOT(ISBLANK(Main!B58)),1,0)</f>
        <v>0</v>
      </c>
      <c r="B50" s="37">
        <v>536</v>
      </c>
      <c r="C50" s="38">
        <f>Main!B58</f>
        <v>0</v>
      </c>
      <c r="D50" s="37">
        <f>Main!C58</f>
        <v>0</v>
      </c>
      <c r="E50" s="37"/>
      <c r="F50" s="19" t="str">
        <f t="shared" si="7"/>
        <v/>
      </c>
      <c r="G50" s="19" t="str">
        <f t="shared" si="8"/>
        <v/>
      </c>
      <c r="H50" s="39" t="str">
        <f t="shared" si="9"/>
        <v/>
      </c>
      <c r="I50" s="40" t="str">
        <f t="shared" si="10"/>
        <v/>
      </c>
      <c r="J50" s="21" t="str">
        <f t="shared" si="11"/>
        <v/>
      </c>
      <c r="K50" s="40" t="str">
        <f>IF(A50&gt;0,H50*(I50-calcs2!$B$21)^2,"")</f>
        <v/>
      </c>
      <c r="L50" s="21" t="str">
        <f t="shared" si="12"/>
        <v/>
      </c>
      <c r="M50" s="21" t="str">
        <f t="shared" si="13"/>
        <v/>
      </c>
    </row>
    <row r="51" spans="1:13" ht="15" customHeight="1" x14ac:dyDescent="0.25">
      <c r="A51" s="19">
        <f>IF(NOT(ISBLANK(Main!B59)),1,0)</f>
        <v>0</v>
      </c>
      <c r="B51" s="37">
        <v>544</v>
      </c>
      <c r="C51" s="38">
        <f>Main!B59</f>
        <v>0</v>
      </c>
      <c r="D51" s="37">
        <f>Main!C59</f>
        <v>0</v>
      </c>
      <c r="E51" s="37"/>
      <c r="F51" s="19" t="str">
        <f t="shared" si="7"/>
        <v/>
      </c>
      <c r="G51" s="19" t="str">
        <f t="shared" si="8"/>
        <v/>
      </c>
      <c r="H51" s="39" t="str">
        <f t="shared" si="9"/>
        <v/>
      </c>
      <c r="I51" s="40" t="str">
        <f t="shared" si="10"/>
        <v/>
      </c>
      <c r="J51" s="21" t="str">
        <f t="shared" si="11"/>
        <v/>
      </c>
      <c r="K51" s="40" t="str">
        <f>IF(A51&gt;0,H51*(I51-calcs2!$B$21)^2,"")</f>
        <v/>
      </c>
      <c r="L51" s="21" t="str">
        <f t="shared" si="12"/>
        <v/>
      </c>
      <c r="M51" s="21" t="str">
        <f t="shared" si="13"/>
        <v/>
      </c>
    </row>
    <row r="52" spans="1:13" ht="15" customHeight="1" x14ac:dyDescent="0.25">
      <c r="A52" s="19">
        <f>IF(NOT(ISBLANK(Main!B60)),1,0)</f>
        <v>0</v>
      </c>
      <c r="B52" s="37">
        <v>5624</v>
      </c>
      <c r="C52" s="38">
        <f>Main!B60</f>
        <v>0</v>
      </c>
      <c r="D52" s="37">
        <f>Main!C60</f>
        <v>0</v>
      </c>
      <c r="E52" s="37"/>
      <c r="F52" s="19" t="str">
        <f t="shared" si="7"/>
        <v/>
      </c>
      <c r="G52" s="19" t="str">
        <f t="shared" si="8"/>
        <v/>
      </c>
      <c r="H52" s="39" t="str">
        <f t="shared" si="9"/>
        <v/>
      </c>
      <c r="I52" s="40" t="str">
        <f t="shared" si="10"/>
        <v/>
      </c>
      <c r="J52" s="21" t="str">
        <f t="shared" si="11"/>
        <v/>
      </c>
      <c r="K52" s="40" t="str">
        <f>IF(A52&gt;0,H52*(I52-calcs2!$B$21)^2,"")</f>
        <v/>
      </c>
      <c r="L52" s="21" t="str">
        <f t="shared" si="12"/>
        <v/>
      </c>
      <c r="M52" s="21" t="str">
        <f t="shared" si="13"/>
        <v/>
      </c>
    </row>
    <row r="53" spans="1:13" ht="15" customHeight="1" x14ac:dyDescent="0.25">
      <c r="A53" s="19">
        <f>IF(NOT(ISBLANK(Main!B61)),1,0)</f>
        <v>0</v>
      </c>
      <c r="B53" s="37">
        <v>528</v>
      </c>
      <c r="C53" s="38">
        <f>Main!B61</f>
        <v>0</v>
      </c>
      <c r="D53" s="37">
        <f>Main!C61</f>
        <v>0</v>
      </c>
      <c r="E53" s="37"/>
      <c r="F53" s="19" t="str">
        <f t="shared" si="7"/>
        <v/>
      </c>
      <c r="G53" s="19" t="str">
        <f t="shared" si="8"/>
        <v/>
      </c>
      <c r="H53" s="39" t="str">
        <f t="shared" si="9"/>
        <v/>
      </c>
      <c r="I53" s="40" t="str">
        <f t="shared" si="10"/>
        <v/>
      </c>
      <c r="J53" s="21" t="str">
        <f t="shared" si="11"/>
        <v/>
      </c>
      <c r="K53" s="40" t="str">
        <f>IF(A53&gt;0,H53*(I53-calcs2!$B$21)^2,"")</f>
        <v/>
      </c>
      <c r="L53" s="21" t="str">
        <f t="shared" si="12"/>
        <v/>
      </c>
      <c r="M53" s="21" t="str">
        <f t="shared" si="13"/>
        <v/>
      </c>
    </row>
    <row r="54" spans="1:13" ht="15" customHeight="1" x14ac:dyDescent="0.25">
      <c r="A54" s="19">
        <f>IF(NOT(ISBLANK(Main!B62)),1,0)</f>
        <v>0</v>
      </c>
      <c r="B54" s="37">
        <v>534</v>
      </c>
      <c r="C54" s="38">
        <f>Main!B62</f>
        <v>0</v>
      </c>
      <c r="D54" s="37">
        <f>Main!C62</f>
        <v>0</v>
      </c>
      <c r="E54" s="37"/>
      <c r="F54" s="19" t="str">
        <f t="shared" si="7"/>
        <v/>
      </c>
      <c r="G54" s="19" t="str">
        <f t="shared" si="8"/>
        <v/>
      </c>
      <c r="H54" s="39" t="str">
        <f t="shared" si="9"/>
        <v/>
      </c>
      <c r="I54" s="40" t="str">
        <f t="shared" si="10"/>
        <v/>
      </c>
      <c r="J54" s="21" t="str">
        <f t="shared" si="11"/>
        <v/>
      </c>
      <c r="K54" s="40" t="str">
        <f>IF(A54&gt;0,H54*(I54-calcs2!$B$21)^2,"")</f>
        <v/>
      </c>
      <c r="L54" s="21" t="str">
        <f t="shared" si="12"/>
        <v/>
      </c>
      <c r="M54" s="21" t="str">
        <f t="shared" si="13"/>
        <v/>
      </c>
    </row>
    <row r="55" spans="1:13" ht="15" customHeight="1" x14ac:dyDescent="0.25">
      <c r="A55" s="19">
        <f>IF(NOT(ISBLANK(Main!B63)),1,0)</f>
        <v>0</v>
      </c>
      <c r="B55" s="37">
        <v>540</v>
      </c>
      <c r="C55" s="38">
        <f>Main!B63</f>
        <v>0</v>
      </c>
      <c r="D55" s="37">
        <f>Main!C63</f>
        <v>0</v>
      </c>
      <c r="E55" s="37"/>
      <c r="F55" s="19" t="str">
        <f t="shared" si="7"/>
        <v/>
      </c>
      <c r="G55" s="19" t="str">
        <f t="shared" si="8"/>
        <v/>
      </c>
      <c r="H55" s="39" t="str">
        <f t="shared" si="9"/>
        <v/>
      </c>
      <c r="I55" s="40" t="str">
        <f t="shared" si="10"/>
        <v/>
      </c>
      <c r="J55" s="21" t="str">
        <f t="shared" si="11"/>
        <v/>
      </c>
      <c r="K55" s="40" t="str">
        <f>IF(A55&gt;0,H55*(I55-calcs2!$B$21)^2,"")</f>
        <v/>
      </c>
      <c r="L55" s="21" t="str">
        <f t="shared" si="12"/>
        <v/>
      </c>
      <c r="M55" s="21" t="str">
        <f t="shared" si="13"/>
        <v/>
      </c>
    </row>
    <row r="56" spans="1:13" ht="15" customHeight="1" x14ac:dyDescent="0.25">
      <c r="A56" s="19">
        <f>IF(NOT(ISBLANK(Main!B64)),1,0)</f>
        <v>0</v>
      </c>
      <c r="B56" s="37">
        <v>542</v>
      </c>
      <c r="C56" s="38">
        <f>Main!B64</f>
        <v>0</v>
      </c>
      <c r="D56" s="37">
        <f>Main!C64</f>
        <v>0</v>
      </c>
      <c r="E56" s="37"/>
      <c r="F56" s="19" t="str">
        <f t="shared" si="7"/>
        <v/>
      </c>
      <c r="G56" s="19" t="str">
        <f t="shared" si="8"/>
        <v/>
      </c>
      <c r="H56" s="39" t="str">
        <f t="shared" si="9"/>
        <v/>
      </c>
      <c r="I56" s="40" t="str">
        <f t="shared" si="10"/>
        <v/>
      </c>
      <c r="J56" s="21" t="str">
        <f t="shared" si="11"/>
        <v/>
      </c>
      <c r="K56" s="40" t="str">
        <f>IF(A56&gt;0,H56*(I56-calcs2!$B$21)^2,"")</f>
        <v/>
      </c>
      <c r="L56" s="21" t="str">
        <f t="shared" si="12"/>
        <v/>
      </c>
      <c r="M56" s="21" t="str">
        <f t="shared" si="13"/>
        <v/>
      </c>
    </row>
    <row r="57" spans="1:13" ht="15" customHeight="1" x14ac:dyDescent="0.25">
      <c r="A57" s="19">
        <f>IF(NOT(ISBLANK(Main!B65)),1,0)</f>
        <v>0</v>
      </c>
      <c r="B57" s="37">
        <v>524</v>
      </c>
      <c r="C57" s="38">
        <f>Main!B65</f>
        <v>0</v>
      </c>
      <c r="D57" s="37">
        <f>Main!C65</f>
        <v>0</v>
      </c>
      <c r="E57" s="37"/>
      <c r="F57" s="19" t="str">
        <f t="shared" si="7"/>
        <v/>
      </c>
      <c r="G57" s="19" t="str">
        <f t="shared" si="8"/>
        <v/>
      </c>
      <c r="H57" s="39" t="str">
        <f t="shared" si="9"/>
        <v/>
      </c>
      <c r="I57" s="40" t="str">
        <f t="shared" si="10"/>
        <v/>
      </c>
      <c r="J57" s="21" t="str">
        <f t="shared" si="11"/>
        <v/>
      </c>
      <c r="K57" s="40" t="str">
        <f>IF(A57&gt;0,H57*(I57-calcs2!$B$21)^2,"")</f>
        <v/>
      </c>
      <c r="L57" s="21" t="str">
        <f t="shared" si="12"/>
        <v/>
      </c>
      <c r="M57" s="21" t="str">
        <f t="shared" si="13"/>
        <v/>
      </c>
    </row>
    <row r="58" spans="1:13" ht="15" customHeight="1" x14ac:dyDescent="0.25">
      <c r="A58" s="19">
        <f>IF(NOT(ISBLANK(Main!B66)),1,0)</f>
        <v>0</v>
      </c>
      <c r="B58" s="37">
        <v>526</v>
      </c>
      <c r="C58" s="38">
        <f>Main!B66</f>
        <v>0</v>
      </c>
      <c r="D58" s="37">
        <f>Main!C66</f>
        <v>0</v>
      </c>
      <c r="E58" s="37"/>
      <c r="F58" s="19" t="str">
        <f t="shared" si="7"/>
        <v/>
      </c>
      <c r="G58" s="19" t="str">
        <f t="shared" si="8"/>
        <v/>
      </c>
      <c r="H58" s="39" t="str">
        <f t="shared" si="9"/>
        <v/>
      </c>
      <c r="I58" s="40" t="str">
        <f t="shared" si="10"/>
        <v/>
      </c>
      <c r="J58" s="21" t="str">
        <f t="shared" si="11"/>
        <v/>
      </c>
      <c r="K58" s="40" t="str">
        <f>IF(A58&gt;0,H58*(I58-calcs2!$B$21)^2,"")</f>
        <v/>
      </c>
      <c r="L58" s="21" t="str">
        <f t="shared" si="12"/>
        <v/>
      </c>
      <c r="M58" s="21" t="str">
        <f t="shared" si="13"/>
        <v/>
      </c>
    </row>
    <row r="59" spans="1:13" ht="15" customHeight="1" x14ac:dyDescent="0.25">
      <c r="A59" s="19">
        <f>IF(NOT(ISBLANK(Main!B67)),1,0)</f>
        <v>0</v>
      </c>
      <c r="B59" s="37">
        <v>532</v>
      </c>
      <c r="C59" s="38">
        <f>Main!B67</f>
        <v>0</v>
      </c>
      <c r="D59" s="37">
        <f>Main!C67</f>
        <v>0</v>
      </c>
      <c r="E59" s="37"/>
      <c r="F59" s="19" t="str">
        <f t="shared" si="7"/>
        <v/>
      </c>
      <c r="G59" s="19" t="str">
        <f t="shared" si="8"/>
        <v/>
      </c>
      <c r="H59" s="39" t="str">
        <f t="shared" si="9"/>
        <v/>
      </c>
      <c r="I59" s="40" t="str">
        <f t="shared" si="10"/>
        <v/>
      </c>
      <c r="J59" s="21" t="str">
        <f t="shared" si="11"/>
        <v/>
      </c>
      <c r="K59" s="40" t="str">
        <f>IF(A59&gt;0,H59*(I59-calcs2!$B$21)^2,"")</f>
        <v/>
      </c>
      <c r="L59" s="21" t="str">
        <f t="shared" si="12"/>
        <v/>
      </c>
      <c r="M59" s="21" t="str">
        <f t="shared" si="13"/>
        <v/>
      </c>
    </row>
    <row r="60" spans="1:13" ht="15" customHeight="1" x14ac:dyDescent="0.25">
      <c r="A60" s="19">
        <f>IF(NOT(ISBLANK(Main!B68)),1,0)</f>
        <v>0</v>
      </c>
      <c r="B60" s="19">
        <v>538</v>
      </c>
      <c r="C60" s="38">
        <f>Main!B68</f>
        <v>0</v>
      </c>
      <c r="D60" s="37">
        <f>Main!C68</f>
        <v>0</v>
      </c>
      <c r="F60" s="19" t="str">
        <f t="shared" si="7"/>
        <v/>
      </c>
      <c r="G60" s="19" t="str">
        <f t="shared" si="8"/>
        <v/>
      </c>
      <c r="H60" s="39" t="str">
        <f t="shared" si="9"/>
        <v/>
      </c>
      <c r="I60" s="40" t="str">
        <f t="shared" si="10"/>
        <v/>
      </c>
      <c r="J60" s="21" t="str">
        <f t="shared" si="11"/>
        <v/>
      </c>
      <c r="K60" s="40" t="str">
        <f>IF(A60&gt;0,H60*(I60-calcs2!$B$21)^2,"")</f>
        <v/>
      </c>
      <c r="L60" s="21" t="str">
        <f t="shared" si="12"/>
        <v/>
      </c>
      <c r="M60" s="21" t="str">
        <f t="shared" si="13"/>
        <v/>
      </c>
    </row>
    <row r="61" spans="1:13" ht="15" customHeight="1" x14ac:dyDescent="0.25">
      <c r="A61" s="19">
        <f>IF(NOT(ISBLANK(Main!B69)),1,0)</f>
        <v>0</v>
      </c>
      <c r="B61" s="19">
        <v>530</v>
      </c>
      <c r="C61" s="38">
        <f>Main!B69</f>
        <v>0</v>
      </c>
      <c r="D61" s="37">
        <f>Main!C69</f>
        <v>0</v>
      </c>
      <c r="F61" s="19" t="str">
        <f t="shared" si="7"/>
        <v/>
      </c>
      <c r="G61" s="19" t="str">
        <f t="shared" si="8"/>
        <v/>
      </c>
      <c r="H61" s="39" t="str">
        <f t="shared" si="9"/>
        <v/>
      </c>
      <c r="I61" s="40" t="str">
        <f t="shared" si="10"/>
        <v/>
      </c>
      <c r="J61" s="21" t="str">
        <f t="shared" si="11"/>
        <v/>
      </c>
      <c r="K61" s="40" t="str">
        <f>IF(A61&gt;0,H61*(I61-calcs2!$B$21)^2,"")</f>
        <v/>
      </c>
      <c r="L61" s="21" t="str">
        <f t="shared" si="12"/>
        <v/>
      </c>
      <c r="M61" s="21" t="str">
        <f t="shared" si="13"/>
        <v/>
      </c>
    </row>
    <row r="62" spans="1:13" ht="15" customHeight="1" x14ac:dyDescent="0.25">
      <c r="A62" s="19">
        <f>IF(NOT(ISBLANK(Main!B70)),1,0)</f>
        <v>0</v>
      </c>
      <c r="B62" s="19">
        <v>543</v>
      </c>
      <c r="C62" s="38">
        <f>Main!B70</f>
        <v>0</v>
      </c>
      <c r="D62" s="37">
        <f>Main!C70</f>
        <v>0</v>
      </c>
      <c r="F62" s="19" t="str">
        <f t="shared" si="7"/>
        <v/>
      </c>
      <c r="G62" s="19" t="str">
        <f t="shared" si="8"/>
        <v/>
      </c>
      <c r="H62" s="39" t="str">
        <f t="shared" si="9"/>
        <v/>
      </c>
      <c r="I62" s="40" t="str">
        <f t="shared" si="10"/>
        <v/>
      </c>
      <c r="J62" s="21" t="str">
        <f t="shared" si="11"/>
        <v/>
      </c>
      <c r="K62" s="40" t="str">
        <f>IF(A62&gt;0,H62*(I62-calcs2!$B$21)^2,"")</f>
        <v/>
      </c>
      <c r="L62" s="21" t="str">
        <f t="shared" si="12"/>
        <v/>
      </c>
      <c r="M62" s="21" t="str">
        <f t="shared" si="13"/>
        <v/>
      </c>
    </row>
    <row r="63" spans="1:13" ht="15" customHeight="1" x14ac:dyDescent="0.25">
      <c r="A63" s="19">
        <f>IF(NOT(ISBLANK(Main!B71)),1,0)</f>
        <v>0</v>
      </c>
      <c r="B63" s="19">
        <v>535</v>
      </c>
      <c r="C63" s="38">
        <f>Main!B71</f>
        <v>0</v>
      </c>
      <c r="D63" s="37">
        <f>Main!C71</f>
        <v>0</v>
      </c>
      <c r="F63" s="19" t="str">
        <f t="shared" si="7"/>
        <v/>
      </c>
      <c r="G63" s="19" t="str">
        <f t="shared" si="8"/>
        <v/>
      </c>
      <c r="H63" s="39" t="str">
        <f t="shared" si="9"/>
        <v/>
      </c>
      <c r="I63" s="40" t="str">
        <f t="shared" si="10"/>
        <v/>
      </c>
      <c r="J63" s="21" t="str">
        <f t="shared" si="11"/>
        <v/>
      </c>
      <c r="K63" s="40" t="str">
        <f>IF(A63&gt;0,H63*(I63-calcs2!$B$21)^2,"")</f>
        <v/>
      </c>
      <c r="L63" s="21" t="str">
        <f t="shared" si="12"/>
        <v/>
      </c>
      <c r="M63" s="21" t="str">
        <f t="shared" si="13"/>
        <v/>
      </c>
    </row>
    <row r="64" spans="1:13" ht="15" customHeight="1" x14ac:dyDescent="0.25">
      <c r="A64" s="19">
        <f>IF(NOT(ISBLANK(Main!B72)),1,0)</f>
        <v>0</v>
      </c>
      <c r="B64" s="19">
        <v>539</v>
      </c>
      <c r="C64" s="38">
        <f>Main!B72</f>
        <v>0</v>
      </c>
      <c r="D64" s="37">
        <f>Main!C72</f>
        <v>0</v>
      </c>
      <c r="F64" s="19" t="str">
        <f t="shared" si="7"/>
        <v/>
      </c>
      <c r="G64" s="19" t="str">
        <f t="shared" si="8"/>
        <v/>
      </c>
      <c r="H64" s="39" t="str">
        <f t="shared" si="9"/>
        <v/>
      </c>
      <c r="I64" s="40" t="str">
        <f t="shared" si="10"/>
        <v/>
      </c>
      <c r="J64" s="21" t="str">
        <f t="shared" si="11"/>
        <v/>
      </c>
      <c r="K64" s="40" t="str">
        <f>IF(A64&gt;0,H64*(I64-calcs2!$B$21)^2,"")</f>
        <v/>
      </c>
      <c r="L64" s="21" t="str">
        <f t="shared" si="12"/>
        <v/>
      </c>
      <c r="M64" s="21" t="str">
        <f t="shared" si="13"/>
        <v/>
      </c>
    </row>
    <row r="65" spans="1:13" ht="15" customHeight="1" x14ac:dyDescent="0.25">
      <c r="A65" s="19">
        <f>IF(NOT(ISBLANK(Main!B73)),1,0)</f>
        <v>0</v>
      </c>
      <c r="B65" s="19">
        <v>522</v>
      </c>
      <c r="C65" s="38">
        <f>Main!B73</f>
        <v>0</v>
      </c>
      <c r="D65" s="37">
        <f>Main!C73</f>
        <v>0</v>
      </c>
      <c r="F65" s="19" t="str">
        <f t="shared" si="7"/>
        <v/>
      </c>
      <c r="G65" s="19" t="str">
        <f t="shared" si="8"/>
        <v/>
      </c>
      <c r="H65" s="39" t="str">
        <f t="shared" si="9"/>
        <v/>
      </c>
      <c r="I65" s="40" t="str">
        <f t="shared" si="10"/>
        <v/>
      </c>
      <c r="J65" s="21" t="str">
        <f t="shared" si="11"/>
        <v/>
      </c>
      <c r="K65" s="40" t="str">
        <f>IF(A65&gt;0,H65*(I65-calcs2!$B$21)^2,"")</f>
        <v/>
      </c>
      <c r="L65" s="21" t="str">
        <f t="shared" si="12"/>
        <v/>
      </c>
      <c r="M65" s="21" t="str">
        <f t="shared" si="13"/>
        <v/>
      </c>
    </row>
    <row r="66" spans="1:13" ht="15" customHeight="1" x14ac:dyDescent="0.25">
      <c r="A66" s="19">
        <f>IF(NOT(ISBLANK(Main!B74)),1,0)</f>
        <v>0</v>
      </c>
      <c r="B66" s="19">
        <v>541</v>
      </c>
      <c r="C66" s="38">
        <f>Main!B74</f>
        <v>0</v>
      </c>
      <c r="D66" s="37">
        <f>Main!C74</f>
        <v>0</v>
      </c>
      <c r="F66" s="19" t="str">
        <f t="shared" ref="F66:F100" si="14">IF($A66&gt;0,C66*$A66,"")</f>
        <v/>
      </c>
      <c r="G66" s="19" t="str">
        <f t="shared" ref="G66:G100" si="15">IF($A66&gt;0,D66*$A66,"")</f>
        <v/>
      </c>
      <c r="H66" s="39" t="str">
        <f t="shared" ref="H66:H100" si="16">IF(A66&gt;0,(C66/D66)^2,"")</f>
        <v/>
      </c>
      <c r="I66" s="40" t="str">
        <f t="shared" ref="I66:I100" si="17">IF(A66&gt;0,LN(C66),"")</f>
        <v/>
      </c>
      <c r="J66" s="21" t="str">
        <f t="shared" ref="J66:J97" si="18">IF(A66&gt;0,H66*I66,"")</f>
        <v/>
      </c>
      <c r="K66" s="40" t="str">
        <f>IF(A66&gt;0,H66*(I66-calcs2!$B$21)^2,"")</f>
        <v/>
      </c>
      <c r="L66" s="21" t="str">
        <f t="shared" ref="L66:L100" si="19">IF(A66&gt;0,D66^2,"")</f>
        <v/>
      </c>
      <c r="M66" s="21" t="str">
        <f t="shared" ref="M66:M97" si="20">IF(A66&gt;0,1/L66,"")</f>
        <v/>
      </c>
    </row>
    <row r="67" spans="1:13" ht="15" customHeight="1" x14ac:dyDescent="0.25">
      <c r="A67" s="19">
        <f>IF(NOT(ISBLANK(Main!B75)),1,0)</f>
        <v>0</v>
      </c>
      <c r="B67" s="19">
        <v>527</v>
      </c>
      <c r="C67" s="38">
        <f>Main!B75</f>
        <v>0</v>
      </c>
      <c r="D67" s="37">
        <f>Main!C75</f>
        <v>0</v>
      </c>
      <c r="F67" s="19" t="str">
        <f t="shared" si="14"/>
        <v/>
      </c>
      <c r="G67" s="19" t="str">
        <f t="shared" si="15"/>
        <v/>
      </c>
      <c r="H67" s="39" t="str">
        <f t="shared" si="16"/>
        <v/>
      </c>
      <c r="I67" s="40" t="str">
        <f t="shared" si="17"/>
        <v/>
      </c>
      <c r="J67" s="21" t="str">
        <f t="shared" si="18"/>
        <v/>
      </c>
      <c r="K67" s="40" t="str">
        <f>IF(A67&gt;0,H67*(I67-calcs2!$B$21)^2,"")</f>
        <v/>
      </c>
      <c r="L67" s="21" t="str">
        <f t="shared" si="19"/>
        <v/>
      </c>
      <c r="M67" s="21" t="str">
        <f t="shared" si="20"/>
        <v/>
      </c>
    </row>
    <row r="68" spans="1:13" ht="15" customHeight="1" x14ac:dyDescent="0.25">
      <c r="A68" s="19">
        <f>IF(NOT(ISBLANK(Main!B76)),1,0)</f>
        <v>0</v>
      </c>
      <c r="B68" s="19">
        <v>531</v>
      </c>
      <c r="C68" s="38">
        <f>Main!B76</f>
        <v>0</v>
      </c>
      <c r="D68" s="37">
        <f>Main!C76</f>
        <v>0</v>
      </c>
      <c r="F68" s="19" t="str">
        <f t="shared" si="14"/>
        <v/>
      </c>
      <c r="G68" s="19" t="str">
        <f t="shared" si="15"/>
        <v/>
      </c>
      <c r="H68" s="39" t="str">
        <f t="shared" si="16"/>
        <v/>
      </c>
      <c r="I68" s="40" t="str">
        <f t="shared" si="17"/>
        <v/>
      </c>
      <c r="J68" s="21" t="str">
        <f t="shared" si="18"/>
        <v/>
      </c>
      <c r="K68" s="40" t="str">
        <f>IF(A68&gt;0,H68*(I68-calcs2!$B$21)^2,"")</f>
        <v/>
      </c>
      <c r="L68" s="21" t="str">
        <f t="shared" si="19"/>
        <v/>
      </c>
      <c r="M68" s="21" t="str">
        <f t="shared" si="20"/>
        <v/>
      </c>
    </row>
    <row r="69" spans="1:13" ht="15" customHeight="1" x14ac:dyDescent="0.25">
      <c r="A69" s="19">
        <f>IF(NOT(ISBLANK(Main!B77)),1,0)</f>
        <v>0</v>
      </c>
      <c r="B69" s="19">
        <v>533</v>
      </c>
      <c r="C69" s="38">
        <f>Main!B77</f>
        <v>0</v>
      </c>
      <c r="D69" s="37">
        <f>Main!C77</f>
        <v>0</v>
      </c>
      <c r="F69" s="19" t="str">
        <f t="shared" si="14"/>
        <v/>
      </c>
      <c r="G69" s="19" t="str">
        <f t="shared" si="15"/>
        <v/>
      </c>
      <c r="H69" s="39" t="str">
        <f t="shared" si="16"/>
        <v/>
      </c>
      <c r="I69" s="40" t="str">
        <f t="shared" si="17"/>
        <v/>
      </c>
      <c r="J69" s="21" t="str">
        <f t="shared" si="18"/>
        <v/>
      </c>
      <c r="K69" s="40" t="str">
        <f>IF(A69&gt;0,H69*(I69-calcs2!$B$21)^2,"")</f>
        <v/>
      </c>
      <c r="L69" s="21" t="str">
        <f t="shared" si="19"/>
        <v/>
      </c>
      <c r="M69" s="21" t="str">
        <f t="shared" si="20"/>
        <v/>
      </c>
    </row>
    <row r="70" spans="1:13" ht="15" customHeight="1" x14ac:dyDescent="0.25">
      <c r="A70" s="19">
        <f>IF(NOT(ISBLANK(Main!B78)),1,0)</f>
        <v>0</v>
      </c>
      <c r="B70" s="19">
        <v>525</v>
      </c>
      <c r="C70" s="38">
        <f>Main!B78</f>
        <v>0</v>
      </c>
      <c r="D70" s="37">
        <f>Main!C78</f>
        <v>0</v>
      </c>
      <c r="F70" s="19" t="str">
        <f t="shared" si="14"/>
        <v/>
      </c>
      <c r="G70" s="19" t="str">
        <f t="shared" si="15"/>
        <v/>
      </c>
      <c r="H70" s="39" t="str">
        <f t="shared" si="16"/>
        <v/>
      </c>
      <c r="I70" s="40" t="str">
        <f t="shared" si="17"/>
        <v/>
      </c>
      <c r="J70" s="21" t="str">
        <f t="shared" si="18"/>
        <v/>
      </c>
      <c r="K70" s="40" t="str">
        <f>IF(A70&gt;0,H70*(I70-calcs2!$B$21)^2,"")</f>
        <v/>
      </c>
      <c r="L70" s="21" t="str">
        <f t="shared" si="19"/>
        <v/>
      </c>
      <c r="M70" s="21" t="str">
        <f t="shared" si="20"/>
        <v/>
      </c>
    </row>
    <row r="71" spans="1:13" ht="15" customHeight="1" x14ac:dyDescent="0.25">
      <c r="A71" s="19">
        <f>IF(NOT(ISBLANK(Main!B79)),1,0)</f>
        <v>0</v>
      </c>
      <c r="B71" s="19">
        <v>523</v>
      </c>
      <c r="C71" s="38">
        <f>Main!B79</f>
        <v>0</v>
      </c>
      <c r="D71" s="37">
        <f>Main!C79</f>
        <v>0</v>
      </c>
      <c r="F71" s="19" t="str">
        <f t="shared" si="14"/>
        <v/>
      </c>
      <c r="G71" s="19" t="str">
        <f t="shared" si="15"/>
        <v/>
      </c>
      <c r="H71" s="39" t="str">
        <f t="shared" si="16"/>
        <v/>
      </c>
      <c r="I71" s="40" t="str">
        <f t="shared" si="17"/>
        <v/>
      </c>
      <c r="J71" s="21" t="str">
        <f t="shared" si="18"/>
        <v/>
      </c>
      <c r="K71" s="40" t="str">
        <f>IF(A71&gt;0,H71*(I71-calcs2!$B$21)^2,"")</f>
        <v/>
      </c>
      <c r="L71" s="21" t="str">
        <f t="shared" si="19"/>
        <v/>
      </c>
      <c r="M71" s="21" t="str">
        <f t="shared" si="20"/>
        <v/>
      </c>
    </row>
    <row r="72" spans="1:13" ht="15" customHeight="1" x14ac:dyDescent="0.25">
      <c r="A72" s="19">
        <f>IF(NOT(ISBLANK(Main!B80)),1,0)</f>
        <v>0</v>
      </c>
      <c r="B72" s="19">
        <v>537</v>
      </c>
      <c r="C72" s="38">
        <f>Main!B80</f>
        <v>0</v>
      </c>
      <c r="D72" s="37">
        <f>Main!C80</f>
        <v>0</v>
      </c>
      <c r="F72" s="19" t="str">
        <f t="shared" si="14"/>
        <v/>
      </c>
      <c r="G72" s="19" t="str">
        <f t="shared" si="15"/>
        <v/>
      </c>
      <c r="H72" s="39" t="str">
        <f t="shared" si="16"/>
        <v/>
      </c>
      <c r="I72" s="40" t="str">
        <f t="shared" si="17"/>
        <v/>
      </c>
      <c r="J72" s="21" t="str">
        <f t="shared" si="18"/>
        <v/>
      </c>
      <c r="K72" s="40" t="str">
        <f>IF(A72&gt;0,H72*(I72-calcs2!$B$21)^2,"")</f>
        <v/>
      </c>
      <c r="L72" s="21" t="str">
        <f t="shared" si="19"/>
        <v/>
      </c>
      <c r="M72" s="21" t="str">
        <f t="shared" si="20"/>
        <v/>
      </c>
    </row>
    <row r="73" spans="1:13" ht="15" customHeight="1" x14ac:dyDescent="0.25">
      <c r="A73" s="19">
        <f>IF(NOT(ISBLANK(Main!B81)),1,0)</f>
        <v>0</v>
      </c>
      <c r="B73" s="19">
        <v>529</v>
      </c>
      <c r="C73" s="38">
        <f>Main!B81</f>
        <v>0</v>
      </c>
      <c r="D73" s="37">
        <f>Main!C81</f>
        <v>0</v>
      </c>
      <c r="F73" s="19" t="str">
        <f t="shared" si="14"/>
        <v/>
      </c>
      <c r="G73" s="19" t="str">
        <f t="shared" si="15"/>
        <v/>
      </c>
      <c r="H73" s="39" t="str">
        <f t="shared" si="16"/>
        <v/>
      </c>
      <c r="I73" s="40" t="str">
        <f t="shared" si="17"/>
        <v/>
      </c>
      <c r="J73" s="21" t="str">
        <f t="shared" si="18"/>
        <v/>
      </c>
      <c r="K73" s="40" t="str">
        <f>IF(A73&gt;0,H73*(I73-calcs2!$B$21)^2,"")</f>
        <v/>
      </c>
      <c r="L73" s="21" t="str">
        <f t="shared" si="19"/>
        <v/>
      </c>
      <c r="M73" s="21" t="str">
        <f t="shared" si="20"/>
        <v/>
      </c>
    </row>
    <row r="74" spans="1:13" ht="15" customHeight="1" x14ac:dyDescent="0.25">
      <c r="A74" s="19">
        <f>IF(NOT(ISBLANK(Main!B82)),1,0)</f>
        <v>0</v>
      </c>
      <c r="B74" s="19">
        <v>521</v>
      </c>
      <c r="C74" s="38">
        <f>Main!B82</f>
        <v>0</v>
      </c>
      <c r="D74" s="37">
        <f>Main!C82</f>
        <v>0</v>
      </c>
      <c r="F74" s="19" t="str">
        <f t="shared" si="14"/>
        <v/>
      </c>
      <c r="G74" s="19" t="str">
        <f t="shared" si="15"/>
        <v/>
      </c>
      <c r="H74" s="39" t="str">
        <f t="shared" si="16"/>
        <v/>
      </c>
      <c r="I74" s="40" t="str">
        <f t="shared" si="17"/>
        <v/>
      </c>
      <c r="J74" s="21" t="str">
        <f t="shared" si="18"/>
        <v/>
      </c>
      <c r="K74" s="40" t="str">
        <f>IF(A74&gt;0,H74*(I74-calcs2!$B$21)^2,"")</f>
        <v/>
      </c>
      <c r="L74" s="21" t="str">
        <f t="shared" si="19"/>
        <v/>
      </c>
      <c r="M74" s="21" t="str">
        <f t="shared" si="20"/>
        <v/>
      </c>
    </row>
    <row r="75" spans="1:13" ht="15" customHeight="1" x14ac:dyDescent="0.25">
      <c r="A75" s="19">
        <f>IF(NOT(ISBLANK(Main!B83)),1,0)</f>
        <v>0</v>
      </c>
      <c r="B75" s="37">
        <v>519</v>
      </c>
      <c r="C75" s="38">
        <f>Main!B83</f>
        <v>0</v>
      </c>
      <c r="D75" s="37">
        <f>Main!C83</f>
        <v>0</v>
      </c>
      <c r="E75" s="37"/>
      <c r="F75" s="19" t="str">
        <f t="shared" si="14"/>
        <v/>
      </c>
      <c r="G75" s="19" t="str">
        <f t="shared" si="15"/>
        <v/>
      </c>
      <c r="H75" s="39" t="str">
        <f t="shared" si="16"/>
        <v/>
      </c>
      <c r="I75" s="40" t="str">
        <f t="shared" si="17"/>
        <v/>
      </c>
      <c r="J75" s="21" t="str">
        <f t="shared" si="18"/>
        <v/>
      </c>
      <c r="K75" s="40" t="str">
        <f>IF(A75&gt;0,H75*(I75-calcs2!$B$21)^2,"")</f>
        <v/>
      </c>
      <c r="L75" s="21" t="str">
        <f t="shared" si="19"/>
        <v/>
      </c>
      <c r="M75" s="21" t="str">
        <f t="shared" si="20"/>
        <v/>
      </c>
    </row>
    <row r="76" spans="1:13" ht="15" customHeight="1" x14ac:dyDescent="0.25">
      <c r="A76" s="19">
        <f>IF(NOT(ISBLANK(Main!B84)),1,0)</f>
        <v>0</v>
      </c>
      <c r="B76" s="19">
        <v>520</v>
      </c>
      <c r="C76" s="38">
        <f>Main!B84</f>
        <v>0</v>
      </c>
      <c r="D76" s="37">
        <f>Main!C84</f>
        <v>0</v>
      </c>
      <c r="F76" s="19" t="str">
        <f t="shared" si="14"/>
        <v/>
      </c>
      <c r="G76" s="19" t="str">
        <f t="shared" si="15"/>
        <v/>
      </c>
      <c r="H76" s="39" t="str">
        <f t="shared" si="16"/>
        <v/>
      </c>
      <c r="I76" s="40" t="str">
        <f t="shared" si="17"/>
        <v/>
      </c>
      <c r="J76" s="21" t="str">
        <f t="shared" si="18"/>
        <v/>
      </c>
      <c r="K76" s="40" t="str">
        <f>IF(A76&gt;0,H76*(I76-calcs2!$B$21)^2,"")</f>
        <v/>
      </c>
      <c r="L76" s="21" t="str">
        <f t="shared" si="19"/>
        <v/>
      </c>
      <c r="M76" s="21" t="str">
        <f t="shared" si="20"/>
        <v/>
      </c>
    </row>
    <row r="77" spans="1:13" ht="15" customHeight="1" x14ac:dyDescent="0.25">
      <c r="A77" s="19">
        <f>IF(NOT(ISBLANK(Main!B85)),1,0)</f>
        <v>0</v>
      </c>
      <c r="B77" s="19">
        <v>511</v>
      </c>
      <c r="C77" s="38">
        <f>Main!B85</f>
        <v>0</v>
      </c>
      <c r="D77" s="37">
        <f>Main!C85</f>
        <v>0</v>
      </c>
      <c r="F77" s="19" t="str">
        <f t="shared" si="14"/>
        <v/>
      </c>
      <c r="G77" s="19" t="str">
        <f t="shared" si="15"/>
        <v/>
      </c>
      <c r="H77" s="39" t="str">
        <f t="shared" si="16"/>
        <v/>
      </c>
      <c r="I77" s="40" t="str">
        <f t="shared" si="17"/>
        <v/>
      </c>
      <c r="J77" s="21" t="str">
        <f t="shared" si="18"/>
        <v/>
      </c>
      <c r="K77" s="40" t="str">
        <f>IF(A77&gt;0,H77*(I77-calcs2!$B$21)^2,"")</f>
        <v/>
      </c>
      <c r="L77" s="21" t="str">
        <f t="shared" si="19"/>
        <v/>
      </c>
      <c r="M77" s="21" t="str">
        <f t="shared" si="20"/>
        <v/>
      </c>
    </row>
    <row r="78" spans="1:13" ht="15" customHeight="1" x14ac:dyDescent="0.25">
      <c r="A78" s="19">
        <f>IF(NOT(ISBLANK(Main!B86)),1,0)</f>
        <v>0</v>
      </c>
      <c r="B78" s="19">
        <v>517</v>
      </c>
      <c r="C78" s="38">
        <f>Main!B86</f>
        <v>0</v>
      </c>
      <c r="D78" s="37">
        <f>Main!C86</f>
        <v>0</v>
      </c>
      <c r="F78" s="19" t="str">
        <f t="shared" si="14"/>
        <v/>
      </c>
      <c r="G78" s="19" t="str">
        <f t="shared" si="15"/>
        <v/>
      </c>
      <c r="H78" s="39" t="str">
        <f t="shared" si="16"/>
        <v/>
      </c>
      <c r="I78" s="40" t="str">
        <f t="shared" si="17"/>
        <v/>
      </c>
      <c r="J78" s="21" t="str">
        <f t="shared" si="18"/>
        <v/>
      </c>
      <c r="K78" s="40" t="str">
        <f>IF(A78&gt;0,H78*(I78-calcs2!$B$21)^2,"")</f>
        <v/>
      </c>
      <c r="L78" s="21" t="str">
        <f t="shared" si="19"/>
        <v/>
      </c>
      <c r="M78" s="21" t="str">
        <f t="shared" si="20"/>
        <v/>
      </c>
    </row>
    <row r="79" spans="1:13" ht="15" customHeight="1" x14ac:dyDescent="0.25">
      <c r="A79" s="19">
        <f>IF(NOT(ISBLANK(Main!B87)),1,0)</f>
        <v>0</v>
      </c>
      <c r="B79" s="19">
        <v>503</v>
      </c>
      <c r="C79" s="38">
        <f>Main!B87</f>
        <v>0</v>
      </c>
      <c r="D79" s="37">
        <f>Main!C87</f>
        <v>0</v>
      </c>
      <c r="F79" s="19" t="str">
        <f t="shared" si="14"/>
        <v/>
      </c>
      <c r="G79" s="19" t="str">
        <f t="shared" si="15"/>
        <v/>
      </c>
      <c r="H79" s="39" t="str">
        <f t="shared" si="16"/>
        <v/>
      </c>
      <c r="I79" s="40" t="str">
        <f t="shared" si="17"/>
        <v/>
      </c>
      <c r="J79" s="21" t="str">
        <f t="shared" si="18"/>
        <v/>
      </c>
      <c r="K79" s="40" t="str">
        <f>IF(A79&gt;0,H79*(I79-calcs2!$B$21)^2,"")</f>
        <v/>
      </c>
      <c r="L79" s="21" t="str">
        <f t="shared" si="19"/>
        <v/>
      </c>
      <c r="M79" s="21" t="str">
        <f t="shared" si="20"/>
        <v/>
      </c>
    </row>
    <row r="80" spans="1:13" ht="15" customHeight="1" x14ac:dyDescent="0.25">
      <c r="A80" s="19">
        <f>IF(NOT(ISBLANK(Main!B88)),1,0)</f>
        <v>0</v>
      </c>
      <c r="B80" s="19">
        <v>509</v>
      </c>
      <c r="C80" s="38">
        <f>Main!B88</f>
        <v>0</v>
      </c>
      <c r="D80" s="37">
        <f>Main!C88</f>
        <v>0</v>
      </c>
      <c r="F80" s="19" t="str">
        <f t="shared" si="14"/>
        <v/>
      </c>
      <c r="G80" s="19" t="str">
        <f t="shared" si="15"/>
        <v/>
      </c>
      <c r="H80" s="39" t="str">
        <f t="shared" si="16"/>
        <v/>
      </c>
      <c r="I80" s="40" t="str">
        <f t="shared" si="17"/>
        <v/>
      </c>
      <c r="J80" s="21" t="str">
        <f t="shared" si="18"/>
        <v/>
      </c>
      <c r="K80" s="40" t="str">
        <f>IF(A80&gt;0,H80*(I80-calcs2!$B$21)^2,"")</f>
        <v/>
      </c>
      <c r="L80" s="21" t="str">
        <f t="shared" si="19"/>
        <v/>
      </c>
      <c r="M80" s="21" t="str">
        <f t="shared" si="20"/>
        <v/>
      </c>
    </row>
    <row r="81" spans="1:13" ht="15" customHeight="1" x14ac:dyDescent="0.25">
      <c r="A81" s="19">
        <f>IF(NOT(ISBLANK(Main!B89)),1,0)</f>
        <v>0</v>
      </c>
      <c r="B81" s="19">
        <v>512</v>
      </c>
      <c r="C81" s="38">
        <f>Main!B89</f>
        <v>0</v>
      </c>
      <c r="D81" s="37">
        <f>Main!C89</f>
        <v>0</v>
      </c>
      <c r="F81" s="19" t="str">
        <f t="shared" si="14"/>
        <v/>
      </c>
      <c r="G81" s="19" t="str">
        <f t="shared" si="15"/>
        <v/>
      </c>
      <c r="H81" s="39" t="str">
        <f t="shared" si="16"/>
        <v/>
      </c>
      <c r="I81" s="40" t="str">
        <f t="shared" si="17"/>
        <v/>
      </c>
      <c r="J81" s="21" t="str">
        <f t="shared" si="18"/>
        <v/>
      </c>
      <c r="K81" s="40" t="str">
        <f>IF(A81&gt;0,H81*(I81-calcs2!$B$21)^2,"")</f>
        <v/>
      </c>
      <c r="L81" s="21" t="str">
        <f t="shared" si="19"/>
        <v/>
      </c>
      <c r="M81" s="21" t="str">
        <f t="shared" si="20"/>
        <v/>
      </c>
    </row>
    <row r="82" spans="1:13" ht="15" customHeight="1" x14ac:dyDescent="0.25">
      <c r="A82" s="19">
        <f>IF(NOT(ISBLANK(Main!B90)),1,0)</f>
        <v>0</v>
      </c>
      <c r="B82" s="19">
        <v>514</v>
      </c>
      <c r="C82" s="38">
        <f>Main!B90</f>
        <v>0</v>
      </c>
      <c r="D82" s="37">
        <f>Main!C90</f>
        <v>0</v>
      </c>
      <c r="F82" s="19" t="str">
        <f t="shared" si="14"/>
        <v/>
      </c>
      <c r="G82" s="19" t="str">
        <f t="shared" si="15"/>
        <v/>
      </c>
      <c r="H82" s="39" t="str">
        <f t="shared" si="16"/>
        <v/>
      </c>
      <c r="I82" s="40" t="str">
        <f t="shared" si="17"/>
        <v/>
      </c>
      <c r="J82" s="21" t="str">
        <f t="shared" si="18"/>
        <v/>
      </c>
      <c r="K82" s="40" t="str">
        <f>IF(A82&gt;0,H82*(I82-calcs2!$B$21)^2,"")</f>
        <v/>
      </c>
      <c r="L82" s="21" t="str">
        <f t="shared" si="19"/>
        <v/>
      </c>
      <c r="M82" s="21" t="str">
        <f t="shared" si="20"/>
        <v/>
      </c>
    </row>
    <row r="83" spans="1:13" ht="15" customHeight="1" x14ac:dyDescent="0.25">
      <c r="A83" s="19">
        <f>IF(NOT(ISBLANK(Main!B91)),1,0)</f>
        <v>0</v>
      </c>
      <c r="B83" s="19">
        <v>515</v>
      </c>
      <c r="C83" s="38">
        <f>Main!B91</f>
        <v>0</v>
      </c>
      <c r="D83" s="37">
        <f>Main!C91</f>
        <v>0</v>
      </c>
      <c r="F83" s="19" t="str">
        <f t="shared" si="14"/>
        <v/>
      </c>
      <c r="G83" s="19" t="str">
        <f t="shared" si="15"/>
        <v/>
      </c>
      <c r="H83" s="39" t="str">
        <f t="shared" si="16"/>
        <v/>
      </c>
      <c r="I83" s="40" t="str">
        <f t="shared" si="17"/>
        <v/>
      </c>
      <c r="J83" s="21" t="str">
        <f t="shared" si="18"/>
        <v/>
      </c>
      <c r="K83" s="40" t="str">
        <f>IF(A83&gt;0,H83*(I83-calcs2!$B$21)^2,"")</f>
        <v/>
      </c>
      <c r="L83" s="21" t="str">
        <f t="shared" si="19"/>
        <v/>
      </c>
      <c r="M83" s="21" t="str">
        <f t="shared" si="20"/>
        <v/>
      </c>
    </row>
    <row r="84" spans="1:13" ht="15" customHeight="1" x14ac:dyDescent="0.25">
      <c r="A84" s="19">
        <f>IF(NOT(ISBLANK(Main!B92)),1,0)</f>
        <v>0</v>
      </c>
      <c r="B84" s="19">
        <v>504</v>
      </c>
      <c r="C84" s="38">
        <f>Main!B92</f>
        <v>0</v>
      </c>
      <c r="D84" s="37">
        <f>Main!C92</f>
        <v>0</v>
      </c>
      <c r="F84" s="19" t="str">
        <f t="shared" si="14"/>
        <v/>
      </c>
      <c r="G84" s="19" t="str">
        <f t="shared" si="15"/>
        <v/>
      </c>
      <c r="H84" s="39" t="str">
        <f t="shared" si="16"/>
        <v/>
      </c>
      <c r="I84" s="40" t="str">
        <f t="shared" si="17"/>
        <v/>
      </c>
      <c r="J84" s="21" t="str">
        <f t="shared" si="18"/>
        <v/>
      </c>
      <c r="K84" s="40" t="str">
        <f>IF(A84&gt;0,H84*(I84-calcs2!$B$21)^2,"")</f>
        <v/>
      </c>
      <c r="L84" s="21" t="str">
        <f t="shared" si="19"/>
        <v/>
      </c>
      <c r="M84" s="21" t="str">
        <f t="shared" si="20"/>
        <v/>
      </c>
    </row>
    <row r="85" spans="1:13" ht="15" customHeight="1" x14ac:dyDescent="0.25">
      <c r="A85" s="19">
        <f>IF(NOT(ISBLANK(Main!B93)),1,0)</f>
        <v>0</v>
      </c>
      <c r="B85" s="19">
        <v>501</v>
      </c>
      <c r="C85" s="38">
        <f>Main!B93</f>
        <v>0</v>
      </c>
      <c r="D85" s="37">
        <f>Main!C93</f>
        <v>0</v>
      </c>
      <c r="F85" s="19" t="str">
        <f t="shared" si="14"/>
        <v/>
      </c>
      <c r="G85" s="19" t="str">
        <f t="shared" si="15"/>
        <v/>
      </c>
      <c r="H85" s="39" t="str">
        <f t="shared" si="16"/>
        <v/>
      </c>
      <c r="I85" s="40" t="str">
        <f t="shared" si="17"/>
        <v/>
      </c>
      <c r="J85" s="21" t="str">
        <f t="shared" si="18"/>
        <v/>
      </c>
      <c r="K85" s="40" t="str">
        <f>IF(A85&gt;0,H85*(I85-calcs2!$B$21)^2,"")</f>
        <v/>
      </c>
      <c r="L85" s="21" t="str">
        <f t="shared" si="19"/>
        <v/>
      </c>
      <c r="M85" s="21" t="str">
        <f t="shared" si="20"/>
        <v/>
      </c>
    </row>
    <row r="86" spans="1:13" ht="15" customHeight="1" x14ac:dyDescent="0.25">
      <c r="A86" s="19">
        <f>IF(NOT(ISBLANK(Main!B94)),1,0)</f>
        <v>0</v>
      </c>
      <c r="B86" s="19">
        <v>506</v>
      </c>
      <c r="C86" s="38">
        <f>Main!B94</f>
        <v>0</v>
      </c>
      <c r="D86" s="37">
        <f>Main!C94</f>
        <v>0</v>
      </c>
      <c r="F86" s="19" t="str">
        <f t="shared" si="14"/>
        <v/>
      </c>
      <c r="G86" s="19" t="str">
        <f t="shared" si="15"/>
        <v/>
      </c>
      <c r="H86" s="39" t="str">
        <f t="shared" si="16"/>
        <v/>
      </c>
      <c r="I86" s="40" t="str">
        <f t="shared" si="17"/>
        <v/>
      </c>
      <c r="J86" s="21" t="str">
        <f t="shared" si="18"/>
        <v/>
      </c>
      <c r="K86" s="40" t="str">
        <f>IF(A86&gt;0,H86*(I86-calcs2!$B$21)^2,"")</f>
        <v/>
      </c>
      <c r="L86" s="21" t="str">
        <f t="shared" si="19"/>
        <v/>
      </c>
      <c r="M86" s="21" t="str">
        <f t="shared" si="20"/>
        <v/>
      </c>
    </row>
    <row r="87" spans="1:13" ht="15" customHeight="1" x14ac:dyDescent="0.25">
      <c r="A87" s="19">
        <f>IF(NOT(ISBLANK(Main!B95)),1,0)</f>
        <v>0</v>
      </c>
      <c r="B87" s="19">
        <v>507</v>
      </c>
      <c r="C87" s="38">
        <f>Main!B95</f>
        <v>0</v>
      </c>
      <c r="D87" s="37">
        <f>Main!C95</f>
        <v>0</v>
      </c>
      <c r="F87" s="19" t="str">
        <f t="shared" si="14"/>
        <v/>
      </c>
      <c r="G87" s="19" t="str">
        <f t="shared" si="15"/>
        <v/>
      </c>
      <c r="H87" s="39" t="str">
        <f t="shared" si="16"/>
        <v/>
      </c>
      <c r="I87" s="40" t="str">
        <f t="shared" si="17"/>
        <v/>
      </c>
      <c r="J87" s="21" t="str">
        <f t="shared" si="18"/>
        <v/>
      </c>
      <c r="K87" s="40" t="str">
        <f>IF(A87&gt;0,H87*(I87-calcs2!$B$21)^2,"")</f>
        <v/>
      </c>
      <c r="L87" s="21" t="str">
        <f t="shared" si="19"/>
        <v/>
      </c>
      <c r="M87" s="21" t="str">
        <f t="shared" si="20"/>
        <v/>
      </c>
    </row>
    <row r="88" spans="1:13" ht="15" customHeight="1" x14ac:dyDescent="0.25">
      <c r="A88" s="19">
        <f>IF(NOT(ISBLANK(Main!B96)),1,0)</f>
        <v>0</v>
      </c>
      <c r="B88" s="19">
        <v>498</v>
      </c>
      <c r="C88" s="38">
        <f>Main!B96</f>
        <v>0</v>
      </c>
      <c r="D88" s="37">
        <f>Main!C96</f>
        <v>0</v>
      </c>
      <c r="F88" s="19" t="str">
        <f t="shared" si="14"/>
        <v/>
      </c>
      <c r="G88" s="19" t="str">
        <f t="shared" si="15"/>
        <v/>
      </c>
      <c r="H88" s="39" t="str">
        <f t="shared" si="16"/>
        <v/>
      </c>
      <c r="I88" s="40" t="str">
        <f t="shared" si="17"/>
        <v/>
      </c>
      <c r="J88" s="21" t="str">
        <f t="shared" si="18"/>
        <v/>
      </c>
      <c r="K88" s="40" t="str">
        <f>IF(A88&gt;0,H88*(I88-calcs2!$B$21)^2,"")</f>
        <v/>
      </c>
      <c r="L88" s="21" t="str">
        <f t="shared" si="19"/>
        <v/>
      </c>
      <c r="M88" s="21" t="str">
        <f t="shared" si="20"/>
        <v/>
      </c>
    </row>
    <row r="89" spans="1:13" ht="15" customHeight="1" x14ac:dyDescent="0.25">
      <c r="A89" s="19">
        <f>IF(NOT(ISBLANK(Main!B97)),1,0)</f>
        <v>0</v>
      </c>
      <c r="B89" s="19">
        <v>499</v>
      </c>
      <c r="C89" s="38">
        <f>Main!B97</f>
        <v>0</v>
      </c>
      <c r="D89" s="37">
        <f>Main!C97</f>
        <v>0</v>
      </c>
      <c r="F89" s="19" t="str">
        <f t="shared" si="14"/>
        <v/>
      </c>
      <c r="G89" s="19" t="str">
        <f t="shared" si="15"/>
        <v/>
      </c>
      <c r="H89" s="39" t="str">
        <f t="shared" si="16"/>
        <v/>
      </c>
      <c r="I89" s="40" t="str">
        <f t="shared" si="17"/>
        <v/>
      </c>
      <c r="J89" s="21" t="str">
        <f t="shared" si="18"/>
        <v/>
      </c>
      <c r="K89" s="40" t="str">
        <f>IF(A89&gt;0,H89*(I89-calcs2!$B$21)^2,"")</f>
        <v/>
      </c>
      <c r="L89" s="21" t="str">
        <f t="shared" si="19"/>
        <v/>
      </c>
      <c r="M89" s="21" t="str">
        <f t="shared" si="20"/>
        <v/>
      </c>
    </row>
    <row r="90" spans="1:13" ht="15" customHeight="1" x14ac:dyDescent="0.25">
      <c r="A90" s="19">
        <f>IF(NOT(ISBLANK(Main!B98)),1,0)</f>
        <v>0</v>
      </c>
      <c r="B90" s="19">
        <v>513</v>
      </c>
      <c r="C90" s="38">
        <f>Main!B98</f>
        <v>0</v>
      </c>
      <c r="D90" s="37">
        <f>Main!C98</f>
        <v>0</v>
      </c>
      <c r="F90" s="19" t="str">
        <f t="shared" si="14"/>
        <v/>
      </c>
      <c r="G90" s="19" t="str">
        <f t="shared" si="15"/>
        <v/>
      </c>
      <c r="H90" s="39" t="str">
        <f t="shared" si="16"/>
        <v/>
      </c>
      <c r="I90" s="40" t="str">
        <f t="shared" si="17"/>
        <v/>
      </c>
      <c r="J90" s="21" t="str">
        <f t="shared" si="18"/>
        <v/>
      </c>
      <c r="K90" s="40" t="str">
        <f>IF(A90&gt;0,H90*(I90-calcs2!$B$21)^2,"")</f>
        <v/>
      </c>
      <c r="L90" s="21" t="str">
        <f t="shared" si="19"/>
        <v/>
      </c>
      <c r="M90" s="21" t="str">
        <f t="shared" si="20"/>
        <v/>
      </c>
    </row>
    <row r="91" spans="1:13" ht="15" customHeight="1" x14ac:dyDescent="0.25">
      <c r="A91" s="19">
        <f>IF(NOT(ISBLANK(Main!B99)),1,0)</f>
        <v>0</v>
      </c>
      <c r="B91" s="19">
        <v>518</v>
      </c>
      <c r="C91" s="38">
        <f>Main!B99</f>
        <v>0</v>
      </c>
      <c r="D91" s="37">
        <f>Main!C99</f>
        <v>0</v>
      </c>
      <c r="F91" s="19" t="str">
        <f t="shared" si="14"/>
        <v/>
      </c>
      <c r="G91" s="19" t="str">
        <f t="shared" si="15"/>
        <v/>
      </c>
      <c r="H91" s="39" t="str">
        <f t="shared" si="16"/>
        <v/>
      </c>
      <c r="I91" s="40" t="str">
        <f t="shared" si="17"/>
        <v/>
      </c>
      <c r="J91" s="21" t="str">
        <f t="shared" si="18"/>
        <v/>
      </c>
      <c r="K91" s="40" t="str">
        <f>IF(A91&gt;0,H91*(I91-calcs2!$B$21)^2,"")</f>
        <v/>
      </c>
      <c r="L91" s="21" t="str">
        <f t="shared" si="19"/>
        <v/>
      </c>
      <c r="M91" s="21" t="str">
        <f t="shared" si="20"/>
        <v/>
      </c>
    </row>
    <row r="92" spans="1:13" ht="15" customHeight="1" x14ac:dyDescent="0.25">
      <c r="A92" s="19">
        <f>IF(NOT(ISBLANK(Main!B100)),1,0)</f>
        <v>0</v>
      </c>
      <c r="B92" s="19">
        <v>516</v>
      </c>
      <c r="C92" s="38">
        <f>Main!B100</f>
        <v>0</v>
      </c>
      <c r="D92" s="37">
        <f>Main!C100</f>
        <v>0</v>
      </c>
      <c r="F92" s="19" t="str">
        <f t="shared" si="14"/>
        <v/>
      </c>
      <c r="G92" s="19" t="str">
        <f t="shared" si="15"/>
        <v/>
      </c>
      <c r="H92" s="39" t="str">
        <f t="shared" si="16"/>
        <v/>
      </c>
      <c r="I92" s="40" t="str">
        <f t="shared" si="17"/>
        <v/>
      </c>
      <c r="J92" s="21" t="str">
        <f t="shared" si="18"/>
        <v/>
      </c>
      <c r="K92" s="40" t="str">
        <f>IF(A92&gt;0,H92*(I92-calcs2!$B$21)^2,"")</f>
        <v/>
      </c>
      <c r="L92" s="21" t="str">
        <f t="shared" si="19"/>
        <v/>
      </c>
      <c r="M92" s="21" t="str">
        <f t="shared" si="20"/>
        <v/>
      </c>
    </row>
    <row r="93" spans="1:13" ht="15" customHeight="1" x14ac:dyDescent="0.25">
      <c r="A93" s="19">
        <f>IF(NOT(ISBLANK(Main!B101)),1,0)</f>
        <v>0</v>
      </c>
      <c r="B93" s="19">
        <v>505</v>
      </c>
      <c r="C93" s="38">
        <f>Main!B101</f>
        <v>0</v>
      </c>
      <c r="D93" s="37">
        <f>Main!C101</f>
        <v>0</v>
      </c>
      <c r="F93" s="19" t="str">
        <f t="shared" si="14"/>
        <v/>
      </c>
      <c r="G93" s="19" t="str">
        <f t="shared" si="15"/>
        <v/>
      </c>
      <c r="H93" s="39" t="str">
        <f t="shared" si="16"/>
        <v/>
      </c>
      <c r="I93" s="40" t="str">
        <f t="shared" si="17"/>
        <v/>
      </c>
      <c r="J93" s="21" t="str">
        <f t="shared" si="18"/>
        <v/>
      </c>
      <c r="K93" s="40" t="str">
        <f>IF(A93&gt;0,H93*(I93-calcs2!$B$21)^2,"")</f>
        <v/>
      </c>
      <c r="L93" s="21" t="str">
        <f t="shared" si="19"/>
        <v/>
      </c>
      <c r="M93" s="21" t="str">
        <f t="shared" si="20"/>
        <v/>
      </c>
    </row>
    <row r="94" spans="1:13" ht="15" customHeight="1" x14ac:dyDescent="0.25">
      <c r="A94" s="19">
        <f>IF(NOT(ISBLANK(Main!B102)),1,0)</f>
        <v>0</v>
      </c>
      <c r="B94" s="19">
        <v>510</v>
      </c>
      <c r="C94" s="38">
        <f>Main!B102</f>
        <v>0</v>
      </c>
      <c r="D94" s="37">
        <f>Main!C102</f>
        <v>0</v>
      </c>
      <c r="F94" s="19" t="str">
        <f t="shared" si="14"/>
        <v/>
      </c>
      <c r="G94" s="19" t="str">
        <f t="shared" si="15"/>
        <v/>
      </c>
      <c r="H94" s="39" t="str">
        <f t="shared" si="16"/>
        <v/>
      </c>
      <c r="I94" s="40" t="str">
        <f t="shared" si="17"/>
        <v/>
      </c>
      <c r="J94" s="21" t="str">
        <f t="shared" si="18"/>
        <v/>
      </c>
      <c r="K94" s="40" t="str">
        <f>IF(A94&gt;0,H94*(I94-calcs2!$B$21)^2,"")</f>
        <v/>
      </c>
      <c r="L94" s="21" t="str">
        <f t="shared" si="19"/>
        <v/>
      </c>
      <c r="M94" s="21" t="str">
        <f t="shared" si="20"/>
        <v/>
      </c>
    </row>
    <row r="95" spans="1:13" ht="15" customHeight="1" x14ac:dyDescent="0.25">
      <c r="A95" s="19">
        <f>IF(NOT(ISBLANK(Main!B103)),1,0)</f>
        <v>0</v>
      </c>
      <c r="B95" s="19">
        <v>508</v>
      </c>
      <c r="C95" s="38">
        <f>Main!B103</f>
        <v>0</v>
      </c>
      <c r="D95" s="37">
        <f>Main!C103</f>
        <v>0</v>
      </c>
      <c r="F95" s="19" t="str">
        <f t="shared" si="14"/>
        <v/>
      </c>
      <c r="G95" s="19" t="str">
        <f t="shared" si="15"/>
        <v/>
      </c>
      <c r="H95" s="39" t="str">
        <f t="shared" si="16"/>
        <v/>
      </c>
      <c r="I95" s="40" t="str">
        <f t="shared" si="17"/>
        <v/>
      </c>
      <c r="J95" s="21" t="str">
        <f t="shared" si="18"/>
        <v/>
      </c>
      <c r="K95" s="40" t="str">
        <f>IF(A95&gt;0,H95*(I95-calcs2!$B$21)^2,"")</f>
        <v/>
      </c>
      <c r="L95" s="21" t="str">
        <f t="shared" si="19"/>
        <v/>
      </c>
      <c r="M95" s="21" t="str">
        <f t="shared" si="20"/>
        <v/>
      </c>
    </row>
    <row r="96" spans="1:13" ht="15" customHeight="1" x14ac:dyDescent="0.25">
      <c r="A96" s="19">
        <f>IF(NOT(ISBLANK(Main!B104)),1,0)</f>
        <v>0</v>
      </c>
      <c r="B96" s="19">
        <v>502</v>
      </c>
      <c r="C96" s="38">
        <f>Main!B104</f>
        <v>0</v>
      </c>
      <c r="D96" s="37">
        <f>Main!C104</f>
        <v>0</v>
      </c>
      <c r="F96" s="19" t="str">
        <f t="shared" si="14"/>
        <v/>
      </c>
      <c r="G96" s="19" t="str">
        <f t="shared" si="15"/>
        <v/>
      </c>
      <c r="H96" s="39" t="str">
        <f t="shared" si="16"/>
        <v/>
      </c>
      <c r="I96" s="40" t="str">
        <f t="shared" si="17"/>
        <v/>
      </c>
      <c r="J96" s="21" t="str">
        <f t="shared" si="18"/>
        <v/>
      </c>
      <c r="K96" s="40" t="str">
        <f>IF(A96&gt;0,H96*(I96-calcs2!$B$21)^2,"")</f>
        <v/>
      </c>
      <c r="L96" s="21" t="str">
        <f t="shared" si="19"/>
        <v/>
      </c>
      <c r="M96" s="21" t="str">
        <f t="shared" si="20"/>
        <v/>
      </c>
    </row>
    <row r="97" spans="1:13" ht="15" customHeight="1" x14ac:dyDescent="0.25">
      <c r="A97" s="19">
        <f>IF(NOT(ISBLANK(Main!B105)),1,0)</f>
        <v>0</v>
      </c>
      <c r="B97" s="19">
        <v>497</v>
      </c>
      <c r="C97" s="38">
        <f>Main!B105</f>
        <v>0</v>
      </c>
      <c r="D97" s="37">
        <f>Main!C105</f>
        <v>0</v>
      </c>
      <c r="F97" s="19" t="str">
        <f t="shared" si="14"/>
        <v/>
      </c>
      <c r="G97" s="19" t="str">
        <f t="shared" si="15"/>
        <v/>
      </c>
      <c r="H97" s="39" t="str">
        <f t="shared" si="16"/>
        <v/>
      </c>
      <c r="I97" s="40" t="str">
        <f t="shared" si="17"/>
        <v/>
      </c>
      <c r="J97" s="21" t="str">
        <f t="shared" si="18"/>
        <v/>
      </c>
      <c r="K97" s="40" t="str">
        <f>IF(A97&gt;0,H97*(I97-calcs2!$B$21)^2,"")</f>
        <v/>
      </c>
      <c r="L97" s="21" t="str">
        <f t="shared" si="19"/>
        <v/>
      </c>
      <c r="M97" s="21" t="str">
        <f t="shared" si="20"/>
        <v/>
      </c>
    </row>
    <row r="98" spans="1:13" ht="15" customHeight="1" x14ac:dyDescent="0.25">
      <c r="A98" s="19">
        <f>IF(NOT(ISBLANK(Main!B106)),1,0)</f>
        <v>0</v>
      </c>
      <c r="B98" s="19">
        <v>500</v>
      </c>
      <c r="C98" s="38">
        <f>Main!B106</f>
        <v>0</v>
      </c>
      <c r="D98" s="37">
        <f>Main!C106</f>
        <v>0</v>
      </c>
      <c r="F98" s="19" t="str">
        <f t="shared" si="14"/>
        <v/>
      </c>
      <c r="G98" s="19" t="str">
        <f t="shared" si="15"/>
        <v/>
      </c>
      <c r="H98" s="39" t="str">
        <f t="shared" si="16"/>
        <v/>
      </c>
      <c r="I98" s="40" t="str">
        <f t="shared" si="17"/>
        <v/>
      </c>
      <c r="J98" s="21" t="str">
        <f t="shared" ref="J98:J100" si="21">IF(A98&gt;0,H98*I98,"")</f>
        <v/>
      </c>
      <c r="K98" s="40" t="str">
        <f>IF(A98&gt;0,H98*(I98-calcs2!$B$21)^2,"")</f>
        <v/>
      </c>
      <c r="L98" s="21" t="str">
        <f t="shared" si="19"/>
        <v/>
      </c>
      <c r="M98" s="21" t="str">
        <f t="shared" ref="M98:M100" si="22">IF(A98&gt;0,1/L98,"")</f>
        <v/>
      </c>
    </row>
    <row r="99" spans="1:13" ht="15" customHeight="1" x14ac:dyDescent="0.25">
      <c r="A99" s="19">
        <f>IF(NOT(ISBLANK(Main!B107)),1,0)</f>
        <v>0</v>
      </c>
      <c r="B99" s="37">
        <v>7962</v>
      </c>
      <c r="C99" s="38">
        <f>Main!B107</f>
        <v>0</v>
      </c>
      <c r="D99" s="37">
        <f>Main!C107</f>
        <v>0</v>
      </c>
      <c r="E99" s="37"/>
      <c r="F99" s="19" t="str">
        <f t="shared" si="14"/>
        <v/>
      </c>
      <c r="G99" s="19" t="str">
        <f t="shared" si="15"/>
        <v/>
      </c>
      <c r="H99" s="39" t="str">
        <f t="shared" si="16"/>
        <v/>
      </c>
      <c r="I99" s="40" t="str">
        <f t="shared" si="17"/>
        <v/>
      </c>
      <c r="J99" s="21" t="str">
        <f t="shared" si="21"/>
        <v/>
      </c>
      <c r="K99" s="40" t="str">
        <f>IF(A99&gt;0,H99*(I99-calcs2!$B$21)^2,"")</f>
        <v/>
      </c>
      <c r="L99" s="21" t="str">
        <f t="shared" si="19"/>
        <v/>
      </c>
      <c r="M99" s="21" t="str">
        <f t="shared" si="22"/>
        <v/>
      </c>
    </row>
    <row r="100" spans="1:13" ht="15" customHeight="1" x14ac:dyDescent="0.25">
      <c r="A100" s="19">
        <f>IF(NOT(ISBLANK(Main!B108)),1,0)</f>
        <v>0</v>
      </c>
      <c r="B100" s="19">
        <v>7735</v>
      </c>
      <c r="C100" s="38">
        <f>Main!B108</f>
        <v>0</v>
      </c>
      <c r="D100" s="37">
        <f>Main!C108</f>
        <v>0</v>
      </c>
      <c r="F100" s="19" t="str">
        <f t="shared" si="14"/>
        <v/>
      </c>
      <c r="G100" s="19" t="str">
        <f t="shared" si="15"/>
        <v/>
      </c>
      <c r="H100" s="39" t="str">
        <f t="shared" si="16"/>
        <v/>
      </c>
      <c r="I100" s="40" t="str">
        <f t="shared" si="17"/>
        <v/>
      </c>
      <c r="J100" s="21" t="str">
        <f t="shared" si="21"/>
        <v/>
      </c>
      <c r="K100" s="40" t="str">
        <f>IF(A100&gt;0,H100*(I100-calcs2!$B$21)^2,"")</f>
        <v/>
      </c>
      <c r="L100" s="21" t="str">
        <f t="shared" si="19"/>
        <v/>
      </c>
      <c r="M100" s="21" t="str">
        <f t="shared" si="22"/>
        <v/>
      </c>
    </row>
  </sheetData>
  <autoFilter ref="A1:M10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43"/>
  <sheetViews>
    <sheetView topLeftCell="A25" zoomScaleNormal="100" workbookViewId="0">
      <selection activeCell="B42" sqref="B42"/>
    </sheetView>
  </sheetViews>
  <sheetFormatPr defaultRowHeight="15" x14ac:dyDescent="0.25"/>
  <cols>
    <col min="1" max="1" width="35.140625" customWidth="1"/>
    <col min="2" max="2" width="24.5703125" customWidth="1"/>
    <col min="3" max="3" width="69.28515625" style="1" customWidth="1"/>
  </cols>
  <sheetData>
    <row r="1" spans="1:3" ht="21" x14ac:dyDescent="0.35">
      <c r="A1" s="3"/>
    </row>
    <row r="4" spans="1:3" ht="18.75" x14ac:dyDescent="0.3">
      <c r="A4" s="2" t="s">
        <v>26</v>
      </c>
    </row>
    <row r="5" spans="1:3" x14ac:dyDescent="0.25">
      <c r="A5" t="s">
        <v>35</v>
      </c>
      <c r="B5" s="10">
        <f>SUM(calcs1!$A$2:$A$100)</f>
        <v>4</v>
      </c>
    </row>
    <row r="6" spans="1:3" x14ac:dyDescent="0.25">
      <c r="A6" t="s">
        <v>5</v>
      </c>
      <c r="B6" s="11" t="str">
        <f>CONCATENATE(MIN(calcs1!$F$2:$F$100)," to ",MAX(calcs1!$F$2:$F$100))</f>
        <v>0.65 to 0.8</v>
      </c>
    </row>
    <row r="7" spans="1:3" x14ac:dyDescent="0.25">
      <c r="A7" t="s">
        <v>6</v>
      </c>
      <c r="B7" s="11" t="str">
        <f>CONCATENATE(MIN(calcs1!$G$2:$G$100)," to ",MAX(calcs1!$G$2:$G$100))</f>
        <v>0.05 to 0.5</v>
      </c>
    </row>
    <row r="8" spans="1:3" x14ac:dyDescent="0.25">
      <c r="B8" s="11"/>
    </row>
    <row r="9" spans="1:3" ht="18.75" x14ac:dyDescent="0.3">
      <c r="A9" s="2" t="s">
        <v>27</v>
      </c>
      <c r="B9" s="11"/>
      <c r="C9" s="24"/>
    </row>
    <row r="10" spans="1:3" x14ac:dyDescent="0.25">
      <c r="A10" s="18" t="s">
        <v>36</v>
      </c>
      <c r="B10" t="str">
        <f>IF(SUM(D24,D38,D39)=0,"Yes","No")</f>
        <v>Yes</v>
      </c>
      <c r="C10" s="25"/>
    </row>
    <row r="11" spans="1:3" x14ac:dyDescent="0.25">
      <c r="A11" t="s">
        <v>28</v>
      </c>
      <c r="B11" s="17">
        <f>B32</f>
        <v>0.79689850088126779</v>
      </c>
      <c r="C11"/>
    </row>
    <row r="12" spans="1:3" x14ac:dyDescent="0.25">
      <c r="A12" t="str">
        <f>A38</f>
        <v>Conf int check 1</v>
      </c>
      <c r="B12" t="str">
        <f>B38</f>
        <v>OK - doesn't include 1.0</v>
      </c>
      <c r="C12"/>
    </row>
    <row r="13" spans="1:3" x14ac:dyDescent="0.25">
      <c r="A13" t="str">
        <f>A39</f>
        <v>Conf int check 2</v>
      </c>
      <c r="B13" t="str">
        <f>B39</f>
        <v>OK - ratio less than 0.40</v>
      </c>
      <c r="C13"/>
    </row>
    <row r="14" spans="1:3" x14ac:dyDescent="0.25">
      <c r="C14"/>
    </row>
    <row r="15" spans="1:3" x14ac:dyDescent="0.25">
      <c r="C15"/>
    </row>
    <row r="16" spans="1:3" x14ac:dyDescent="0.25">
      <c r="B16" s="11"/>
    </row>
    <row r="17" spans="1:6" x14ac:dyDescent="0.25">
      <c r="B17" s="11"/>
    </row>
    <row r="18" spans="1:6" s="14" customFormat="1" ht="5.25" customHeight="1" x14ac:dyDescent="0.25">
      <c r="B18" s="15"/>
      <c r="C18" s="16"/>
    </row>
    <row r="19" spans="1:6" ht="18.75" x14ac:dyDescent="0.3">
      <c r="A19" s="2" t="s">
        <v>29</v>
      </c>
    </row>
    <row r="21" spans="1:6" x14ac:dyDescent="0.25">
      <c r="A21" t="s">
        <v>15</v>
      </c>
      <c r="B21" s="5">
        <f>SUM(calcs1!$J$2:$J$100)/SUM(calcs1!$H$2:$H$100)</f>
        <v>-0.22741149956626297</v>
      </c>
    </row>
    <row r="22" spans="1:6" x14ac:dyDescent="0.25">
      <c r="A22" t="s">
        <v>10</v>
      </c>
      <c r="B22" s="5">
        <f>SUM(calcs1!$K$2:$K$100)</f>
        <v>0.17608834966039544</v>
      </c>
    </row>
    <row r="23" spans="1:6" x14ac:dyDescent="0.25">
      <c r="A23" t="s">
        <v>7</v>
      </c>
      <c r="B23" s="5">
        <f>_xlfn.CHISQ.DIST.RT(SUM(calcs1!$K$2:$K$100),COUNT(calcs1!$K$2:$K$100)-1)</f>
        <v>0.9813538916780703</v>
      </c>
      <c r="C23" s="12" t="str">
        <f>CONCATENATE("There is an ",ROUND(B23*100,1)," percent chance that CMF value differences this large could exist and still be due only to random variation.")</f>
        <v>There is an 98.1 percent chance that CMF value differences this large could exist and still be due only to random variation.</v>
      </c>
      <c r="F23">
        <f>COUNT(calcs1!$K$2:$K$100)</f>
        <v>4</v>
      </c>
    </row>
    <row r="24" spans="1:6" x14ac:dyDescent="0.25">
      <c r="A24" t="s">
        <v>11</v>
      </c>
      <c r="B24" s="5">
        <v>0.05</v>
      </c>
      <c r="C24" s="6" t="str">
        <f>IF(B23&lt;=B24,"The null hypothesis is rejected; variability in the CMF values cannot be explained by random variation alone. CMFs should not be combined.","CMF values can be combined to obtain an overall average CMF")</f>
        <v>CMF values can be combined to obtain an overall average CMF</v>
      </c>
      <c r="D24">
        <f>IF(B23&lt;=B24,1,0)</f>
        <v>0</v>
      </c>
    </row>
    <row r="25" spans="1:6" ht="77.25" x14ac:dyDescent="0.25">
      <c r="C25" s="8" t="s">
        <v>12</v>
      </c>
    </row>
    <row r="26" spans="1:6" x14ac:dyDescent="0.25">
      <c r="C26" s="7"/>
    </row>
    <row r="27" spans="1:6" ht="15.75" x14ac:dyDescent="0.25">
      <c r="A27" s="9" t="s">
        <v>30</v>
      </c>
      <c r="C27" s="7"/>
    </row>
    <row r="28" spans="1:6" x14ac:dyDescent="0.25">
      <c r="A28" t="s">
        <v>13</v>
      </c>
      <c r="B28" s="5">
        <f>1/SQRT(SUM(calcs1!$H$2:$H$100))</f>
        <v>6.1600460648105378E-2</v>
      </c>
      <c r="C28" s="7"/>
    </row>
    <row r="29" spans="1:6" x14ac:dyDescent="0.25">
      <c r="A29" t="s">
        <v>14</v>
      </c>
      <c r="B29" s="5">
        <f>EXP(B21)*B28</f>
        <v>4.9070490648333534E-2</v>
      </c>
      <c r="C29" s="7"/>
    </row>
    <row r="30" spans="1:6" x14ac:dyDescent="0.25">
      <c r="A30" t="s">
        <v>17</v>
      </c>
      <c r="B30" s="4"/>
      <c r="C30" s="7"/>
    </row>
    <row r="31" spans="1:6" x14ac:dyDescent="0.25">
      <c r="A31" t="s">
        <v>16</v>
      </c>
      <c r="B31" s="29">
        <f>EXP(0.574*SUM(calcs1!$K$2:$K$100)/SUM(calcs1!$H$2:$H$100))</f>
        <v>1.0003836133588326</v>
      </c>
      <c r="C31" s="7"/>
    </row>
    <row r="32" spans="1:6" ht="15.75" x14ac:dyDescent="0.25">
      <c r="A32" t="s">
        <v>18</v>
      </c>
      <c r="B32" s="30">
        <f>EXP(B21)*B31</f>
        <v>0.79689850088126779</v>
      </c>
      <c r="C32" s="7"/>
    </row>
    <row r="33" spans="1:4" x14ac:dyDescent="0.25">
      <c r="C33" s="7"/>
    </row>
    <row r="34" spans="1:4" x14ac:dyDescent="0.25">
      <c r="A34" t="s">
        <v>19</v>
      </c>
      <c r="B34">
        <v>1.96</v>
      </c>
      <c r="C34" s="7"/>
    </row>
    <row r="35" spans="1:4" x14ac:dyDescent="0.25">
      <c r="A35" t="s">
        <v>20</v>
      </c>
      <c r="B35" s="5">
        <f>B32*EXP(B34*B28)</f>
        <v>0.89916290242121466</v>
      </c>
      <c r="C35" s="26"/>
    </row>
    <row r="36" spans="1:4" x14ac:dyDescent="0.25">
      <c r="A36" t="s">
        <v>21</v>
      </c>
      <c r="B36" s="5">
        <f>B32*EXP(-B34*B28)</f>
        <v>0.70626492596257373</v>
      </c>
      <c r="C36" s="7"/>
    </row>
    <row r="37" spans="1:4" x14ac:dyDescent="0.25">
      <c r="C37" s="7"/>
    </row>
    <row r="38" spans="1:4" x14ac:dyDescent="0.25">
      <c r="A38" t="s">
        <v>22</v>
      </c>
      <c r="B38" s="13" t="str">
        <f>IF(AND(B35&gt;=1,B36&lt;=1),"Not OK - includes 1.0","OK - doesn't include 1.0")</f>
        <v>OK - doesn't include 1.0</v>
      </c>
      <c r="C38" s="7" t="s">
        <v>23</v>
      </c>
      <c r="D38">
        <f>IF(AND(B35&gt;=1,B36&lt;=1),1,0)</f>
        <v>0</v>
      </c>
    </row>
    <row r="39" spans="1:4" x14ac:dyDescent="0.25">
      <c r="A39" t="s">
        <v>24</v>
      </c>
      <c r="B39" s="13" t="str">
        <f>IF((B35-B36)/B32&gt;=0.4,"Not OK - ratio greater than 0.40","OK - ratio less than 0.40")</f>
        <v>OK - ratio less than 0.40</v>
      </c>
      <c r="C39" s="7" t="s">
        <v>25</v>
      </c>
      <c r="D39">
        <f>IF((B35-B36)/B32&gt;=0.4,1,0)</f>
        <v>0</v>
      </c>
    </row>
    <row r="40" spans="1:4" ht="20.25" customHeight="1" x14ac:dyDescent="0.25">
      <c r="C40" s="7"/>
    </row>
    <row r="41" spans="1:4" x14ac:dyDescent="0.25">
      <c r="A41" t="s">
        <v>46</v>
      </c>
    </row>
    <row r="42" spans="1:4" x14ac:dyDescent="0.25">
      <c r="A42" t="s">
        <v>47</v>
      </c>
      <c r="B42">
        <f>COUNTIF(calcs1!H2:H100,"&lt;4")</f>
        <v>3</v>
      </c>
    </row>
    <row r="43" spans="1:4" x14ac:dyDescent="0.25">
      <c r="A43" t="s">
        <v>48</v>
      </c>
      <c r="B43">
        <f>B42/SUM(calcs1!$A$2:$A$100)</f>
        <v>0.75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Intro</vt:lpstr>
      <vt:lpstr>Main</vt:lpstr>
      <vt:lpstr>calcs1</vt:lpstr>
      <vt:lpstr>calcs2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2016-05-19T18:16:26Z</dcterms:modified>
</cp:coreProperties>
</file>